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Форма 1" sheetId="1" r:id="rId1"/>
    <sheet name="Формы 2-8" sheetId="2" r:id="rId2"/>
  </sheets>
  <definedNames>
    <definedName name="_xlnm.Print_Area" localSheetId="0">'Форма 1'!$A$1:$I$43</definedName>
  </definedNames>
  <calcPr fullCalcOnLoad="1"/>
</workbook>
</file>

<file path=xl/sharedStrings.xml><?xml version="1.0" encoding="utf-8"?>
<sst xmlns="http://schemas.openxmlformats.org/spreadsheetml/2006/main" count="208" uniqueCount="125">
  <si>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</si>
  <si>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</si>
  <si>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</si>
  <si>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</si>
  <si>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Наименование организации, осуществлявшей управление (УО, ТСЖ) /
ФИО ответственного собственника при непосредственном управлении: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</si>
  <si>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</si>
  <si>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</si>
  <si>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</si>
  <si>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</si>
  <si>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</si>
  <si>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</si>
  <si>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</si>
  <si>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</si>
  <si>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</si>
  <si>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</si>
  <si>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</si>
  <si>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</si>
  <si>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</si>
  <si>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</si>
  <si>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</si>
  <si>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</si>
  <si>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</si>
  <si>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</si>
  <si>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</si>
  <si>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</si>
  <si>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</si>
  <si>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</si>
  <si>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</si>
  <si>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</si>
  <si>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</si>
  <si>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</si>
  <si>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</si>
  <si>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</si>
  <si>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</si>
  <si>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</si>
  <si>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</si>
  <si>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</si>
  <si>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</si>
  <si>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</si>
  <si>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</si>
  <si>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</si>
  <si>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</si>
  <si>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</si>
  <si>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</si>
  <si>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</si>
  <si>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</si>
  <si>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</si>
  <si>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</si>
  <si>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</si>
  <si>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</si>
  <si>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</si>
  <si>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</si>
  <si>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</si>
  <si>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</si>
  <si>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</si>
  <si>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</si>
  <si>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</si>
  <si>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</si>
  <si>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</si>
  <si>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</si>
  <si>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</si>
  <si>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</si>
  <si>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</si>
  <si>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</si>
  <si>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</si>
  <si>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</si>
  <si>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</si>
  <si>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</si>
  <si>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</si>
  <si>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</si>
  <si>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</si>
  <si>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</si>
  <si>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</si>
  <si>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</si>
  <si>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</si>
  <si>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</si>
  <si>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</si>
  <si>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</si>
  <si>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</si>
  <si>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Объездная 12</t>
  </si>
  <si>
    <t>МП Водоканал</t>
  </si>
  <si>
    <t>в т.ч.: Домофон</t>
  </si>
  <si>
    <t>ВДГО</t>
  </si>
  <si>
    <t>Обслуживание ОИ</t>
  </si>
  <si>
    <t>в т.ч.: Водоотведение</t>
  </si>
  <si>
    <t>ХВС</t>
  </si>
  <si>
    <t>ГВС</t>
  </si>
  <si>
    <t>2.Июль</t>
  </si>
  <si>
    <t>работы не проводились</t>
  </si>
  <si>
    <t xml:space="preserve">1. Замена светильников </t>
  </si>
  <si>
    <t>2 шт.</t>
  </si>
  <si>
    <t>3. замена кранов шаровых системы отопления, ХВС.ГВС. Ф50</t>
  </si>
  <si>
    <t>4. замена кранов шаровых систем отопления,хвс,гвс Ф40</t>
  </si>
  <si>
    <t>5. замена кранов шаровых систем отопления гвс хвс Ф32</t>
  </si>
  <si>
    <t>4 шт.</t>
  </si>
  <si>
    <t>6. замена кранов шаровых систем отопления гвс хвс Ф25</t>
  </si>
  <si>
    <t>3 шт.</t>
  </si>
  <si>
    <t>7.  замена кранов шаровых систем отопления гвс хвс Ф20</t>
  </si>
  <si>
    <t>1 шт.</t>
  </si>
  <si>
    <t xml:space="preserve">8. замена автоматических воздухоотводчиков </t>
  </si>
  <si>
    <t xml:space="preserve">9.Замена автоматических выключателей 16А </t>
  </si>
  <si>
    <t>2шт.</t>
  </si>
  <si>
    <t xml:space="preserve">10.Замена автоматических выключателей 32А  </t>
  </si>
  <si>
    <t>1шт.</t>
  </si>
  <si>
    <t xml:space="preserve">11. Замена автоматических выключателей 115А </t>
  </si>
  <si>
    <t xml:space="preserve">14. Замена уплотнителей раструбных соединений трубопроводов системы водоотведения </t>
  </si>
  <si>
    <t xml:space="preserve">15. Ремонт кровли </t>
  </si>
  <si>
    <t xml:space="preserve">16.ремонт расширительной ёмкости системы отопления (замена пневмокамеры) </t>
  </si>
  <si>
    <t>17. замена доводчика тамбурной двери входной группы 2-го подъезда</t>
  </si>
  <si>
    <t>2. замена ламп</t>
  </si>
  <si>
    <t>18. Ремонт напольной плитки в подъездах</t>
  </si>
  <si>
    <t>35 кв.м.</t>
  </si>
  <si>
    <t>18 кв.м.</t>
  </si>
  <si>
    <t>19. Ремонт дефлектора системы вентиляции 2-го подъезда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</si>
  <si>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</si>
  <si>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</si>
  <si>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</si>
  <si>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</si>
  <si>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01.01.-31-12.2020</t>
  </si>
  <si>
    <t>36 шт.</t>
  </si>
  <si>
    <t xml:space="preserve">13.ремонт отделочного слоя стен и потолков МОП </t>
  </si>
  <si>
    <t>2700 кв.м.</t>
  </si>
  <si>
    <t>1 шт</t>
  </si>
  <si>
    <t>12. замена клапана подпитки отопления</t>
  </si>
  <si>
    <t>18 шт.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</si>
</sst>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left" vertical="center"/>
    </xf>
    <xf numFmtId="4" fontId="28" fillId="0" borderId="10" xfId="0" applyNumberFormat="1" applyFont="1" applyBorder="1" applyAlignment="1">
      <alignment horizontal="left" vertical="center"/>
    </xf>
    <xf numFmtId="4" fontId="38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90" zoomScaleNormal="90" zoomScalePageLayoutView="0" workbookViewId="0" topLeftCell="A16">
      <selection activeCell="B20" sqref="B20:B31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78</v>
      </c>
      <c r="B1" s="2"/>
      <c r="C1" s="2"/>
      <c r="G1" s="56" t="s">
        <v>114</v>
      </c>
      <c r="H1" s="56"/>
      <c r="I1" s="56"/>
    </row>
    <row r="2" spans="1:9" ht="15.75">
      <c r="A2" s="2"/>
      <c r="B2" s="2"/>
      <c r="C2" s="2"/>
      <c r="G2" s="56" t="s">
        <v>115</v>
      </c>
      <c r="H2" s="56"/>
      <c r="I2" s="56"/>
    </row>
    <row r="3" spans="1:9" ht="15.75">
      <c r="A3" t="s">
        <v>0</v>
      </c>
      <c r="B3" t="s">
        <v>117</v>
      </c>
      <c r="G3" s="56" t="s">
        <v>116</v>
      </c>
      <c r="H3" s="56"/>
      <c r="I3" s="56"/>
    </row>
    <row r="4" spans="1:3" ht="15.75">
      <c r="A4" s="2"/>
      <c r="C4" s="2"/>
    </row>
    <row r="5" spans="1:2" ht="15">
      <c r="A5" t="s">
        <v>5</v>
      </c>
      <c r="B5" t="s">
        <v>79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51" t="s">
        <v>4</v>
      </c>
      <c r="B7" s="51"/>
      <c r="C7" s="51"/>
      <c r="D7" t="s">
        <v>80</v>
      </c>
      <c r="E7" s="10"/>
      <c r="F7" s="10"/>
    </row>
    <row r="8" spans="4:6" ht="15">
      <c r="D8" s="3"/>
      <c r="E8" s="3"/>
      <c r="F8" s="3"/>
    </row>
    <row r="9" spans="1:4" ht="30" customHeight="1">
      <c r="A9" s="52" t="s">
        <v>65</v>
      </c>
      <c r="B9" s="52"/>
      <c r="C9" s="53"/>
      <c r="D9" s="4">
        <v>9146.4</v>
      </c>
    </row>
    <row r="10" spans="1:4" ht="15">
      <c r="A10" s="54" t="s">
        <v>3</v>
      </c>
      <c r="B10" s="54"/>
      <c r="C10" s="55"/>
      <c r="D10" s="4">
        <v>6737.9</v>
      </c>
    </row>
    <row r="11" spans="1:4" ht="15">
      <c r="A11" s="54" t="s">
        <v>1</v>
      </c>
      <c r="B11" s="54"/>
      <c r="C11" s="55"/>
      <c r="D11" s="4">
        <v>296.6</v>
      </c>
    </row>
    <row r="12" spans="1:4" ht="15">
      <c r="A12" s="54" t="s">
        <v>2</v>
      </c>
      <c r="B12" s="54"/>
      <c r="C12" s="55"/>
      <c r="D12" s="4">
        <v>2111.9</v>
      </c>
    </row>
    <row r="15" spans="1:9" ht="15">
      <c r="A15" s="1" t="s">
        <v>51</v>
      </c>
      <c r="I15" s="9" t="s">
        <v>11</v>
      </c>
    </row>
    <row r="16" spans="1:9" ht="21" customHeight="1">
      <c r="A16" s="49" t="s">
        <v>66</v>
      </c>
      <c r="B16" s="59" t="s">
        <v>46</v>
      </c>
      <c r="C16" s="59"/>
      <c r="D16" s="60" t="s">
        <v>9</v>
      </c>
      <c r="E16" s="61"/>
      <c r="F16" s="57" t="s">
        <v>10</v>
      </c>
      <c r="G16" s="58"/>
      <c r="H16" s="59" t="s">
        <v>47</v>
      </c>
      <c r="I16" s="59"/>
    </row>
    <row r="17" spans="1:9" ht="120">
      <c r="A17" s="50"/>
      <c r="B17" s="6" t="s">
        <v>45</v>
      </c>
      <c r="C17" s="6" t="s">
        <v>37</v>
      </c>
      <c r="D17" s="7" t="s">
        <v>8</v>
      </c>
      <c r="E17" s="7" t="s">
        <v>6</v>
      </c>
      <c r="F17" s="6" t="s">
        <v>67</v>
      </c>
      <c r="G17" s="6" t="s">
        <v>68</v>
      </c>
      <c r="H17" s="6" t="s">
        <v>69</v>
      </c>
      <c r="I17" s="6" t="s">
        <v>37</v>
      </c>
    </row>
    <row r="18" spans="1:9" s="12" customFormat="1" ht="15">
      <c r="A18" s="11" t="s">
        <v>39</v>
      </c>
      <c r="B18" s="11" t="s">
        <v>38</v>
      </c>
      <c r="C18" s="11" t="s">
        <v>40</v>
      </c>
      <c r="D18" s="11" t="s">
        <v>41</v>
      </c>
      <c r="E18" s="11" t="s">
        <v>42</v>
      </c>
      <c r="F18" s="11" t="s">
        <v>43</v>
      </c>
      <c r="G18" s="11" t="s">
        <v>44</v>
      </c>
      <c r="H18" s="11" t="s">
        <v>48</v>
      </c>
      <c r="I18" s="11" t="s">
        <v>49</v>
      </c>
    </row>
    <row r="19" spans="1:9" ht="15">
      <c r="A19" s="21" t="s">
        <v>7</v>
      </c>
      <c r="B19" s="25">
        <f>B20+B21+B22</f>
        <v>-621574.5599999999</v>
      </c>
      <c r="C19" s="25">
        <f aca="true" t="shared" si="0" ref="C19:I19">C20+C21+C22</f>
        <v>-621574.5599999999</v>
      </c>
      <c r="D19" s="25">
        <f t="shared" si="0"/>
        <v>2119311.28</v>
      </c>
      <c r="E19" s="25">
        <f>E20+E22</f>
        <v>2398449.94</v>
      </c>
      <c r="F19" s="25">
        <f t="shared" si="0"/>
        <v>2276374.65</v>
      </c>
      <c r="G19" s="25">
        <f t="shared" si="0"/>
        <v>2276374.65</v>
      </c>
      <c r="H19" s="25">
        <f t="shared" si="0"/>
        <v>-778637.93</v>
      </c>
      <c r="I19" s="25">
        <f t="shared" si="0"/>
        <v>-465301.0799999998</v>
      </c>
    </row>
    <row r="20" spans="1:9" ht="15">
      <c r="A20" s="23" t="s">
        <v>81</v>
      </c>
      <c r="B20" s="46">
        <v>-15856.04</v>
      </c>
      <c r="C20" s="26">
        <f>B20</f>
        <v>-15856.04</v>
      </c>
      <c r="D20" s="26">
        <v>51061.94</v>
      </c>
      <c r="E20" s="26">
        <v>49443.53</v>
      </c>
      <c r="F20" s="26">
        <v>43800</v>
      </c>
      <c r="G20" s="26">
        <f>F20</f>
        <v>43800</v>
      </c>
      <c r="H20" s="26">
        <f aca="true" t="shared" si="1" ref="H20:I22">B20+D20-F20</f>
        <v>-8594.099999999999</v>
      </c>
      <c r="I20" s="26">
        <v>-15768.76</v>
      </c>
    </row>
    <row r="21" spans="1:9" ht="15">
      <c r="A21" s="23" t="s">
        <v>82</v>
      </c>
      <c r="B21" s="46">
        <v>-9645.93</v>
      </c>
      <c r="C21" s="26">
        <f>B21</f>
        <v>-9645.93</v>
      </c>
      <c r="D21" s="26">
        <v>64917.21</v>
      </c>
      <c r="E21" s="26">
        <f>54859.16-366.5</f>
        <v>54492.66</v>
      </c>
      <c r="F21" s="26">
        <v>42985.32</v>
      </c>
      <c r="G21" s="26">
        <f>F21</f>
        <v>42985.32</v>
      </c>
      <c r="H21" s="26">
        <f t="shared" si="1"/>
        <v>12285.96</v>
      </c>
      <c r="I21" s="26">
        <v>-12876.81</v>
      </c>
    </row>
    <row r="22" spans="1:9" ht="15">
      <c r="A22" s="23" t="s">
        <v>83</v>
      </c>
      <c r="B22" s="46">
        <v>-596072.59</v>
      </c>
      <c r="C22" s="26">
        <f>B22</f>
        <v>-596072.59</v>
      </c>
      <c r="D22" s="26">
        <v>2003332.13</v>
      </c>
      <c r="E22" s="26">
        <v>2349006.41</v>
      </c>
      <c r="F22" s="26">
        <f>1760506.36+429082.97</f>
        <v>2189589.33</v>
      </c>
      <c r="G22" s="26">
        <f>F22</f>
        <v>2189589.33</v>
      </c>
      <c r="H22" s="26">
        <f t="shared" si="1"/>
        <v>-782329.79</v>
      </c>
      <c r="I22" s="26">
        <f t="shared" si="1"/>
        <v>-436655.5099999998</v>
      </c>
    </row>
    <row r="23" spans="1:9" ht="15" hidden="1">
      <c r="A23" s="22"/>
      <c r="B23" s="47"/>
      <c r="C23" s="27"/>
      <c r="D23" s="27"/>
      <c r="E23" s="27"/>
      <c r="F23" s="27"/>
      <c r="G23" s="27"/>
      <c r="H23" s="27"/>
      <c r="I23" s="27"/>
    </row>
    <row r="24" spans="1:9" ht="15">
      <c r="A24" s="21" t="s">
        <v>12</v>
      </c>
      <c r="B24" s="48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>
      <c r="A25" s="22"/>
      <c r="B25" s="47"/>
      <c r="C25" s="27"/>
      <c r="D25" s="27"/>
      <c r="E25" s="27"/>
      <c r="F25" s="27"/>
      <c r="G25" s="27"/>
      <c r="H25" s="27"/>
      <c r="I25" s="27"/>
    </row>
    <row r="26" spans="1:9" ht="15">
      <c r="A26" s="21" t="s">
        <v>13</v>
      </c>
      <c r="B26" s="48">
        <f aca="true" t="shared" si="2" ref="B26:I26">B29+B30+B27+B28</f>
        <v>-1936476.23</v>
      </c>
      <c r="C26" s="25">
        <f t="shared" si="2"/>
        <v>-1936476.23</v>
      </c>
      <c r="D26" s="25">
        <f t="shared" si="2"/>
        <v>2682032.33</v>
      </c>
      <c r="E26" s="25">
        <f t="shared" si="2"/>
        <v>2895547.04</v>
      </c>
      <c r="F26" s="25">
        <f t="shared" si="2"/>
        <v>2826509.782</v>
      </c>
      <c r="G26" s="25">
        <f t="shared" si="2"/>
        <v>2890805.492</v>
      </c>
      <c r="H26" s="25">
        <f t="shared" si="2"/>
        <v>-1530403.16</v>
      </c>
      <c r="I26" s="25">
        <f t="shared" si="2"/>
        <v>-1658610.4760000003</v>
      </c>
    </row>
    <row r="27" spans="1:9" ht="15">
      <c r="A27" s="23" t="s">
        <v>84</v>
      </c>
      <c r="B27" s="46">
        <v>-557293.01</v>
      </c>
      <c r="C27" s="26">
        <f>B27</f>
        <v>-557293.01</v>
      </c>
      <c r="D27" s="26">
        <f>664841.29-6089.93</f>
        <v>658751.36</v>
      </c>
      <c r="E27" s="26">
        <f>685443.69+7118.16</f>
        <v>692561.85</v>
      </c>
      <c r="F27" s="26">
        <f>D27</f>
        <v>658751.36</v>
      </c>
      <c r="G27" s="26">
        <f>E27</f>
        <v>692561.85</v>
      </c>
      <c r="H27" s="26">
        <v>-523482.52</v>
      </c>
      <c r="I27" s="26">
        <f>C27+E27-G27</f>
        <v>-557293.01</v>
      </c>
    </row>
    <row r="28" spans="1:9" ht="15">
      <c r="A28" s="23" t="s">
        <v>85</v>
      </c>
      <c r="B28" s="46">
        <v>-444155.27</v>
      </c>
      <c r="C28" s="26">
        <f>B28</f>
        <v>-444155.27</v>
      </c>
      <c r="D28" s="26">
        <f>542809.32-4973.47</f>
        <v>537835.85</v>
      </c>
      <c r="E28" s="26">
        <v>568321.07</v>
      </c>
      <c r="F28" s="26">
        <f>D28</f>
        <v>537835.85</v>
      </c>
      <c r="G28" s="26">
        <f>E28</f>
        <v>568321.07</v>
      </c>
      <c r="H28" s="26">
        <v>-408408.49</v>
      </c>
      <c r="I28" s="26">
        <f>C28+E28-G28</f>
        <v>-444155.27</v>
      </c>
    </row>
    <row r="29" spans="1:9" ht="15">
      <c r="A29" s="23" t="s">
        <v>86</v>
      </c>
      <c r="B29" s="46">
        <v>-232054.02</v>
      </c>
      <c r="C29" s="26">
        <f>B29</f>
        <v>-232054.02</v>
      </c>
      <c r="D29" s="26">
        <v>456594.04</v>
      </c>
      <c r="E29" s="26">
        <f>413706.85+1817</f>
        <v>415523.85</v>
      </c>
      <c r="F29" s="26">
        <f>380495.03*1.2</f>
        <v>456594.036</v>
      </c>
      <c r="G29" s="26">
        <f>F29</f>
        <v>456594.036</v>
      </c>
      <c r="H29" s="26">
        <v>0</v>
      </c>
      <c r="I29" s="26">
        <v>0</v>
      </c>
    </row>
    <row r="30" spans="1:9" ht="15">
      <c r="A30" s="22" t="s">
        <v>17</v>
      </c>
      <c r="B30" s="47">
        <v>-702973.93</v>
      </c>
      <c r="C30" s="27">
        <f>B30</f>
        <v>-702973.93</v>
      </c>
      <c r="D30" s="27">
        <v>1028851.08</v>
      </c>
      <c r="E30" s="27">
        <f>1243853.58-24713.31</f>
        <v>1219140.27</v>
      </c>
      <c r="F30" s="27">
        <f>977773.78*1.2</f>
        <v>1173328.536</v>
      </c>
      <c r="G30" s="26">
        <f>F30</f>
        <v>1173328.536</v>
      </c>
      <c r="H30" s="26">
        <v>-598512.15</v>
      </c>
      <c r="I30" s="26">
        <f>C30+E30-G30</f>
        <v>-657162.1960000001</v>
      </c>
    </row>
    <row r="31" spans="1:9" ht="15">
      <c r="A31" s="21" t="s">
        <v>14</v>
      </c>
      <c r="B31" s="48">
        <v>-176115.52</v>
      </c>
      <c r="C31" s="25">
        <f>B31</f>
        <v>-176115.52</v>
      </c>
      <c r="D31" s="25">
        <v>762941.05</v>
      </c>
      <c r="E31" s="25">
        <f>708908.6+4707.98</f>
        <v>713616.58</v>
      </c>
      <c r="F31" s="25">
        <f>436273.68+109885.96</f>
        <v>546159.64</v>
      </c>
      <c r="G31" s="25">
        <f>F31</f>
        <v>546159.64</v>
      </c>
      <c r="H31" s="25">
        <f>B31+D31-F31</f>
        <v>40665.890000000014</v>
      </c>
      <c r="I31" s="25">
        <v>-183669.78</v>
      </c>
    </row>
    <row r="32" spans="1:9" ht="15">
      <c r="A32" s="22"/>
      <c r="B32" s="27"/>
      <c r="C32" s="27"/>
      <c r="D32" s="27"/>
      <c r="E32" s="27"/>
      <c r="F32" s="27"/>
      <c r="G32" s="27"/>
      <c r="H32" s="27"/>
      <c r="I32" s="27"/>
    </row>
    <row r="33" spans="1:9" ht="15">
      <c r="A33" s="21" t="s">
        <v>15</v>
      </c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0" t="s">
        <v>16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15">
      <c r="A35" s="24" t="s">
        <v>25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13" t="s">
        <v>50</v>
      </c>
      <c r="B36" s="28">
        <f aca="true" t="shared" si="3" ref="B36:I36">B19+B26+B31</f>
        <v>-2734166.31</v>
      </c>
      <c r="C36" s="28">
        <f t="shared" si="3"/>
        <v>-2734166.31</v>
      </c>
      <c r="D36" s="28">
        <f t="shared" si="3"/>
        <v>5564284.659999999</v>
      </c>
      <c r="E36" s="28">
        <f t="shared" si="3"/>
        <v>6007613.5600000005</v>
      </c>
      <c r="F36" s="28">
        <f t="shared" si="3"/>
        <v>5649044.072</v>
      </c>
      <c r="G36" s="28">
        <f t="shared" si="3"/>
        <v>5713339.782</v>
      </c>
      <c r="H36" s="28">
        <f t="shared" si="3"/>
        <v>-2268375.1999999997</v>
      </c>
      <c r="I36" s="28">
        <f t="shared" si="3"/>
        <v>-2307581.3359999997</v>
      </c>
    </row>
    <row r="37" ht="15">
      <c r="B37" s="35"/>
    </row>
    <row r="38" spans="1:6" ht="15" hidden="1">
      <c r="A38" t="s">
        <v>72</v>
      </c>
      <c r="C38" s="35"/>
      <c r="D38" s="35"/>
      <c r="E38" s="35"/>
      <c r="F38" s="35"/>
    </row>
    <row r="39" spans="1:6" ht="15" hidden="1">
      <c r="A39" t="s">
        <v>71</v>
      </c>
      <c r="F39" s="35"/>
    </row>
    <row r="40" ht="15" hidden="1">
      <c r="A40" t="s">
        <v>70</v>
      </c>
    </row>
    <row r="41" spans="4:5" ht="15" hidden="1">
      <c r="D41" s="35"/>
      <c r="E41" s="35"/>
    </row>
    <row r="42" spans="1:4" ht="15" hidden="1">
      <c r="A42" t="s">
        <v>35</v>
      </c>
      <c r="D42" s="35"/>
    </row>
    <row r="43" ht="15" hidden="1">
      <c r="A43" t="s">
        <v>36</v>
      </c>
    </row>
    <row r="44" ht="15" hidden="1"/>
    <row r="45" ht="15" hidden="1"/>
    <row r="46" ht="15" hidden="1">
      <c r="A46" s="32" t="s">
        <v>73</v>
      </c>
    </row>
    <row r="47" ht="15">
      <c r="D47" s="35"/>
    </row>
    <row r="48" spans="4:5" ht="15">
      <c r="D48" s="35"/>
      <c r="E48" s="35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54" sqref="A54:C54"/>
    </sheetView>
  </sheetViews>
  <sheetFormatPr defaultColWidth="9.140625" defaultRowHeight="15"/>
  <cols>
    <col min="1" max="1" width="21.00390625" style="0" customWidth="1"/>
    <col min="2" max="4" width="19.00390625" style="0" customWidth="1"/>
    <col min="5" max="5" width="19.00390625" style="41" customWidth="1"/>
    <col min="6" max="7" width="19.00390625" style="0" customWidth="1"/>
  </cols>
  <sheetData>
    <row r="1" ht="15">
      <c r="A1" s="1" t="s">
        <v>52</v>
      </c>
    </row>
    <row r="2" spans="1:7" ht="15">
      <c r="A2" s="63" t="s">
        <v>24</v>
      </c>
      <c r="B2" s="14" t="s">
        <v>59</v>
      </c>
      <c r="C2" s="14" t="s">
        <v>60</v>
      </c>
      <c r="D2" s="14" t="s">
        <v>18</v>
      </c>
      <c r="E2" s="37" t="s">
        <v>21</v>
      </c>
      <c r="F2" s="14" t="s">
        <v>22</v>
      </c>
      <c r="G2" s="14" t="s">
        <v>17</v>
      </c>
    </row>
    <row r="3" spans="1:7" ht="15">
      <c r="A3" s="64"/>
      <c r="B3" s="14" t="s">
        <v>19</v>
      </c>
      <c r="C3" s="14" t="s">
        <v>19</v>
      </c>
      <c r="D3" s="14" t="s">
        <v>19</v>
      </c>
      <c r="E3" s="37" t="s">
        <v>23</v>
      </c>
      <c r="F3" s="14" t="s">
        <v>19</v>
      </c>
      <c r="G3" s="14" t="s">
        <v>20</v>
      </c>
    </row>
    <row r="4" spans="1:7" ht="15" hidden="1">
      <c r="A4" s="18" t="s">
        <v>61</v>
      </c>
      <c r="B4" s="29"/>
      <c r="C4" s="29"/>
      <c r="D4" s="29"/>
      <c r="E4" s="42"/>
      <c r="F4" s="29"/>
      <c r="G4" s="29"/>
    </row>
    <row r="5" spans="1:7" ht="15" hidden="1">
      <c r="A5" s="18" t="s">
        <v>25</v>
      </c>
      <c r="B5" s="29"/>
      <c r="C5" s="29"/>
      <c r="D5" s="29"/>
      <c r="E5" s="42"/>
      <c r="F5" s="29"/>
      <c r="G5" s="29"/>
    </row>
    <row r="6" spans="1:7" ht="15" hidden="1">
      <c r="A6" s="18" t="s">
        <v>25</v>
      </c>
      <c r="B6" s="29"/>
      <c r="C6" s="29"/>
      <c r="D6" s="29"/>
      <c r="E6" s="42"/>
      <c r="F6" s="29"/>
      <c r="G6" s="29"/>
    </row>
    <row r="7" spans="1:7" ht="15" hidden="1">
      <c r="A7" s="18" t="s">
        <v>62</v>
      </c>
      <c r="B7" s="29"/>
      <c r="C7" s="29"/>
      <c r="D7" s="29"/>
      <c r="E7" s="42"/>
      <c r="F7" s="29"/>
      <c r="G7" s="29"/>
    </row>
    <row r="8" spans="1:7" ht="15">
      <c r="A8" s="19" t="s">
        <v>50</v>
      </c>
      <c r="B8" s="30">
        <f>B25/((B14+B13)/2)</f>
        <v>9096.047855313698</v>
      </c>
      <c r="C8" s="30">
        <f>C25/((C14+C13)/2)</f>
        <v>3294.0915951230068</v>
      </c>
      <c r="D8" s="30">
        <f>D25/((D14+D13)/2)</f>
        <v>9050.729874542603</v>
      </c>
      <c r="E8" s="43">
        <f>E25/((E14+E13)/2)</f>
        <v>35970.54246575343</v>
      </c>
      <c r="F8" s="30">
        <v>0</v>
      </c>
      <c r="G8" s="30">
        <f>G25/((G14+G13)/2)</f>
        <v>557.3980817193267</v>
      </c>
    </row>
    <row r="10" ht="15">
      <c r="A10" s="1" t="s">
        <v>53</v>
      </c>
    </row>
    <row r="11" spans="1:7" ht="15">
      <c r="A11" s="65" t="s">
        <v>24</v>
      </c>
      <c r="B11" s="14" t="s">
        <v>59</v>
      </c>
      <c r="C11" s="14" t="s">
        <v>60</v>
      </c>
      <c r="D11" s="14" t="s">
        <v>18</v>
      </c>
      <c r="E11" s="37" t="s">
        <v>21</v>
      </c>
      <c r="F11" s="14" t="s">
        <v>22</v>
      </c>
      <c r="G11" s="14" t="s">
        <v>17</v>
      </c>
    </row>
    <row r="12" spans="1:7" ht="15">
      <c r="A12" s="65"/>
      <c r="B12" s="14" t="s">
        <v>26</v>
      </c>
      <c r="C12" s="14" t="s">
        <v>26</v>
      </c>
      <c r="D12" s="14" t="s">
        <v>26</v>
      </c>
      <c r="E12" s="37" t="s">
        <v>28</v>
      </c>
      <c r="F12" s="14" t="s">
        <v>26</v>
      </c>
      <c r="G12" s="14" t="s">
        <v>27</v>
      </c>
    </row>
    <row r="13" spans="1:7" ht="15.75">
      <c r="A13" s="18" t="s">
        <v>61</v>
      </c>
      <c r="B13" s="36">
        <v>62.06</v>
      </c>
      <c r="C13" s="36">
        <v>138.61</v>
      </c>
      <c r="D13" s="36">
        <v>76.1</v>
      </c>
      <c r="E13" s="44">
        <v>2.87</v>
      </c>
      <c r="F13" s="36">
        <v>0</v>
      </c>
      <c r="G13" s="36">
        <v>2068.82</v>
      </c>
    </row>
    <row r="14" spans="1:7" ht="15.75">
      <c r="A14" s="18" t="s">
        <v>87</v>
      </c>
      <c r="B14" s="36">
        <v>62.9</v>
      </c>
      <c r="C14" s="36">
        <v>138.61</v>
      </c>
      <c r="D14" s="36">
        <v>76.94</v>
      </c>
      <c r="E14" s="44">
        <v>2.97</v>
      </c>
      <c r="F14" s="36">
        <v>0</v>
      </c>
      <c r="G14" s="36">
        <v>2141.2</v>
      </c>
    </row>
    <row r="15" spans="1:7" ht="15" hidden="1">
      <c r="A15" s="18" t="s">
        <v>25</v>
      </c>
      <c r="B15" s="29"/>
      <c r="C15" s="29"/>
      <c r="D15" s="29"/>
      <c r="E15" s="42"/>
      <c r="F15" s="29"/>
      <c r="G15" s="29"/>
    </row>
    <row r="16" spans="1:7" ht="15" hidden="1">
      <c r="A16" s="18" t="s">
        <v>62</v>
      </c>
      <c r="B16" s="29"/>
      <c r="C16" s="29"/>
      <c r="D16" s="29"/>
      <c r="E16" s="42"/>
      <c r="F16" s="29"/>
      <c r="G16" s="29"/>
    </row>
    <row r="18" ht="15">
      <c r="A18" s="1" t="s">
        <v>54</v>
      </c>
    </row>
    <row r="19" spans="1:7" ht="15">
      <c r="A19" s="65" t="s">
        <v>24</v>
      </c>
      <c r="B19" s="14" t="s">
        <v>59</v>
      </c>
      <c r="C19" s="14" t="s">
        <v>60</v>
      </c>
      <c r="D19" s="14" t="s">
        <v>18</v>
      </c>
      <c r="E19" s="37" t="s">
        <v>21</v>
      </c>
      <c r="F19" s="14" t="s">
        <v>22</v>
      </c>
      <c r="G19" s="14" t="s">
        <v>17</v>
      </c>
    </row>
    <row r="20" spans="1:7" ht="15">
      <c r="A20" s="65"/>
      <c r="B20" s="14" t="s">
        <v>29</v>
      </c>
      <c r="C20" s="14" t="s">
        <v>29</v>
      </c>
      <c r="D20" s="14" t="s">
        <v>29</v>
      </c>
      <c r="E20" s="37" t="s">
        <v>29</v>
      </c>
      <c r="F20" s="14" t="s">
        <v>29</v>
      </c>
      <c r="G20" s="14" t="s">
        <v>29</v>
      </c>
    </row>
    <row r="21" spans="1:7" ht="15" hidden="1">
      <c r="A21" s="18" t="s">
        <v>61</v>
      </c>
      <c r="B21" s="29"/>
      <c r="C21" s="29"/>
      <c r="D21" s="29"/>
      <c r="E21" s="42"/>
      <c r="F21" s="29"/>
      <c r="G21" s="29"/>
    </row>
    <row r="22" spans="1:7" ht="15" hidden="1">
      <c r="A22" s="18" t="s">
        <v>25</v>
      </c>
      <c r="B22" s="29"/>
      <c r="C22" s="29"/>
      <c r="D22" s="29"/>
      <c r="E22" s="42"/>
      <c r="F22" s="29"/>
      <c r="G22" s="29"/>
    </row>
    <row r="23" spans="1:7" ht="15" hidden="1">
      <c r="A23" s="18" t="s">
        <v>25</v>
      </c>
      <c r="B23" s="29"/>
      <c r="C23" s="29"/>
      <c r="D23" s="29"/>
      <c r="E23" s="42"/>
      <c r="F23" s="29"/>
      <c r="G23" s="29"/>
    </row>
    <row r="24" spans="1:7" ht="15" hidden="1">
      <c r="A24" s="18" t="s">
        <v>62</v>
      </c>
      <c r="B24" s="29"/>
      <c r="C24" s="29"/>
      <c r="D24" s="29"/>
      <c r="E24" s="42"/>
      <c r="F24" s="29"/>
      <c r="G24" s="29"/>
    </row>
    <row r="25" spans="1:7" ht="15">
      <c r="A25" s="19" t="s">
        <v>50</v>
      </c>
      <c r="B25" s="29">
        <f>'Форма 1'!G28</f>
        <v>568321.07</v>
      </c>
      <c r="C25" s="29">
        <f>'Форма 1'!G29</f>
        <v>456594.036</v>
      </c>
      <c r="D25" s="29">
        <f>'Форма 1'!G27</f>
        <v>692561.85</v>
      </c>
      <c r="E25" s="42">
        <f>87528.32*1.2</f>
        <v>105033.98400000001</v>
      </c>
      <c r="F25" s="29"/>
      <c r="G25" s="29">
        <f>'Форма 1'!G30</f>
        <v>1173328.536</v>
      </c>
    </row>
    <row r="27" ht="15">
      <c r="A27" s="1" t="s">
        <v>55</v>
      </c>
    </row>
    <row r="28" spans="1:7" ht="75">
      <c r="A28" s="59" t="s">
        <v>32</v>
      </c>
      <c r="B28" s="59"/>
      <c r="C28" s="59"/>
      <c r="D28" s="34" t="s">
        <v>63</v>
      </c>
      <c r="E28" s="39" t="s">
        <v>74</v>
      </c>
      <c r="F28" s="34" t="s">
        <v>30</v>
      </c>
      <c r="G28" s="34" t="s">
        <v>31</v>
      </c>
    </row>
    <row r="29" spans="1:7" ht="15">
      <c r="A29" s="66" t="s">
        <v>88</v>
      </c>
      <c r="B29" s="66"/>
      <c r="C29" s="66"/>
      <c r="D29" s="33"/>
      <c r="E29" s="38"/>
      <c r="F29" s="31"/>
      <c r="G29" s="4"/>
    </row>
    <row r="30" spans="1:7" ht="15" hidden="1">
      <c r="A30" s="67" t="s">
        <v>34</v>
      </c>
      <c r="B30" s="67"/>
      <c r="C30" s="67"/>
      <c r="D30" s="33"/>
      <c r="E30" s="38"/>
      <c r="F30" s="31"/>
      <c r="G30" s="4"/>
    </row>
    <row r="31" spans="1:7" ht="15" hidden="1">
      <c r="A31" s="62" t="s">
        <v>25</v>
      </c>
      <c r="B31" s="62"/>
      <c r="C31" s="62"/>
      <c r="D31" s="33"/>
      <c r="E31" s="38"/>
      <c r="F31" s="31"/>
      <c r="G31" s="4"/>
    </row>
    <row r="32" spans="1:7" ht="15" hidden="1">
      <c r="A32" s="17" t="s">
        <v>50</v>
      </c>
      <c r="B32" s="15"/>
      <c r="C32" s="15"/>
      <c r="D32" s="16"/>
      <c r="E32" s="15"/>
      <c r="G32" s="31"/>
    </row>
    <row r="34" ht="15">
      <c r="A34" s="1" t="s">
        <v>56</v>
      </c>
    </row>
    <row r="35" spans="1:7" ht="75">
      <c r="A35" s="59" t="s">
        <v>32</v>
      </c>
      <c r="B35" s="59"/>
      <c r="C35" s="59"/>
      <c r="D35" s="8" t="s">
        <v>63</v>
      </c>
      <c r="E35" s="39" t="s">
        <v>74</v>
      </c>
      <c r="F35" s="5" t="s">
        <v>30</v>
      </c>
      <c r="G35" s="5" t="s">
        <v>31</v>
      </c>
    </row>
    <row r="36" spans="1:7" ht="15">
      <c r="A36" s="66" t="s">
        <v>89</v>
      </c>
      <c r="B36" s="66"/>
      <c r="C36" s="66"/>
      <c r="D36" s="33" t="s">
        <v>94</v>
      </c>
      <c r="E36" s="45" t="s">
        <v>118</v>
      </c>
      <c r="F36" s="31"/>
      <c r="G36" s="4"/>
    </row>
    <row r="37" spans="1:7" ht="15">
      <c r="A37" s="66" t="s">
        <v>109</v>
      </c>
      <c r="B37" s="66"/>
      <c r="C37" s="66"/>
      <c r="D37" s="33" t="s">
        <v>119</v>
      </c>
      <c r="E37" s="45" t="s">
        <v>118</v>
      </c>
      <c r="F37" s="31"/>
      <c r="G37" s="4"/>
    </row>
    <row r="38" spans="1:7" ht="15">
      <c r="A38" s="66" t="s">
        <v>91</v>
      </c>
      <c r="B38" s="66"/>
      <c r="C38" s="66"/>
      <c r="D38" s="33" t="s">
        <v>90</v>
      </c>
      <c r="E38" s="45" t="s">
        <v>118</v>
      </c>
      <c r="F38" s="31"/>
      <c r="G38" s="4"/>
    </row>
    <row r="39" spans="1:7" ht="15">
      <c r="A39" s="66" t="s">
        <v>92</v>
      </c>
      <c r="B39" s="66"/>
      <c r="C39" s="66"/>
      <c r="D39" s="33" t="s">
        <v>90</v>
      </c>
      <c r="E39" s="45" t="s">
        <v>118</v>
      </c>
      <c r="F39" s="31"/>
      <c r="G39" s="4"/>
    </row>
    <row r="40" spans="1:7" ht="15">
      <c r="A40" s="66" t="s">
        <v>93</v>
      </c>
      <c r="B40" s="66"/>
      <c r="C40" s="66"/>
      <c r="D40" s="33" t="s">
        <v>94</v>
      </c>
      <c r="E40" s="45" t="s">
        <v>118</v>
      </c>
      <c r="F40" s="31"/>
      <c r="G40" s="4"/>
    </row>
    <row r="41" spans="1:7" ht="15">
      <c r="A41" s="66" t="s">
        <v>95</v>
      </c>
      <c r="B41" s="66"/>
      <c r="C41" s="66"/>
      <c r="D41" s="33" t="s">
        <v>96</v>
      </c>
      <c r="E41" s="45" t="s">
        <v>118</v>
      </c>
      <c r="F41" s="31"/>
      <c r="G41" s="4"/>
    </row>
    <row r="42" spans="1:7" ht="15">
      <c r="A42" s="66" t="s">
        <v>97</v>
      </c>
      <c r="B42" s="66"/>
      <c r="C42" s="66"/>
      <c r="D42" s="33" t="s">
        <v>98</v>
      </c>
      <c r="E42" s="45" t="s">
        <v>118</v>
      </c>
      <c r="F42" s="31"/>
      <c r="G42" s="4"/>
    </row>
    <row r="43" spans="1:7" ht="15">
      <c r="A43" s="66" t="s">
        <v>99</v>
      </c>
      <c r="B43" s="66"/>
      <c r="C43" s="66"/>
      <c r="D43" s="33" t="s">
        <v>94</v>
      </c>
      <c r="E43" s="45" t="s">
        <v>118</v>
      </c>
      <c r="F43" s="31"/>
      <c r="G43" s="4"/>
    </row>
    <row r="44" spans="1:7" ht="15">
      <c r="A44" s="66" t="s">
        <v>100</v>
      </c>
      <c r="B44" s="66"/>
      <c r="C44" s="66"/>
      <c r="D44" s="33" t="s">
        <v>101</v>
      </c>
      <c r="E44" s="45" t="s">
        <v>118</v>
      </c>
      <c r="F44" s="31"/>
      <c r="G44" s="4"/>
    </row>
    <row r="45" spans="1:7" ht="15">
      <c r="A45" s="66" t="s">
        <v>102</v>
      </c>
      <c r="B45" s="66"/>
      <c r="C45" s="66"/>
      <c r="D45" s="33" t="s">
        <v>103</v>
      </c>
      <c r="E45" s="45" t="s">
        <v>118</v>
      </c>
      <c r="F45" s="31"/>
      <c r="G45" s="4"/>
    </row>
    <row r="46" spans="1:7" ht="15">
      <c r="A46" s="66" t="s">
        <v>104</v>
      </c>
      <c r="B46" s="66"/>
      <c r="C46" s="66"/>
      <c r="D46" s="33" t="s">
        <v>103</v>
      </c>
      <c r="E46" s="45" t="s">
        <v>118</v>
      </c>
      <c r="F46" s="31"/>
      <c r="G46" s="4"/>
    </row>
    <row r="47" spans="1:7" ht="15">
      <c r="A47" s="66" t="s">
        <v>123</v>
      </c>
      <c r="B47" s="66"/>
      <c r="C47" s="66"/>
      <c r="D47" s="33" t="s">
        <v>122</v>
      </c>
      <c r="E47" s="45" t="s">
        <v>118</v>
      </c>
      <c r="F47" s="31"/>
      <c r="G47" s="4"/>
    </row>
    <row r="48" spans="1:7" ht="15">
      <c r="A48" s="66" t="s">
        <v>120</v>
      </c>
      <c r="B48" s="66"/>
      <c r="C48" s="66"/>
      <c r="D48" s="33" t="s">
        <v>121</v>
      </c>
      <c r="E48" s="45" t="s">
        <v>118</v>
      </c>
      <c r="F48" s="31"/>
      <c r="G48" s="4"/>
    </row>
    <row r="49" spans="1:7" ht="15">
      <c r="A49" s="66" t="s">
        <v>105</v>
      </c>
      <c r="B49" s="66"/>
      <c r="C49" s="66"/>
      <c r="D49" s="33" t="s">
        <v>124</v>
      </c>
      <c r="E49" s="45" t="s">
        <v>118</v>
      </c>
      <c r="F49" s="31"/>
      <c r="G49" s="4"/>
    </row>
    <row r="50" spans="1:7" ht="15">
      <c r="A50" s="66" t="s">
        <v>106</v>
      </c>
      <c r="B50" s="66"/>
      <c r="C50" s="66"/>
      <c r="D50" s="33" t="s">
        <v>112</v>
      </c>
      <c r="E50" s="40">
        <v>44019</v>
      </c>
      <c r="F50" s="31"/>
      <c r="G50" s="4"/>
    </row>
    <row r="51" spans="1:7" ht="15">
      <c r="A51" s="66" t="s">
        <v>107</v>
      </c>
      <c r="B51" s="66"/>
      <c r="C51" s="66"/>
      <c r="D51" s="33" t="s">
        <v>98</v>
      </c>
      <c r="E51" s="40">
        <v>44083</v>
      </c>
      <c r="F51" s="31"/>
      <c r="G51" s="4"/>
    </row>
    <row r="52" spans="1:7" ht="15">
      <c r="A52" s="66" t="s">
        <v>108</v>
      </c>
      <c r="B52" s="66"/>
      <c r="C52" s="66"/>
      <c r="D52" s="33" t="s">
        <v>98</v>
      </c>
      <c r="E52" s="40">
        <v>44153</v>
      </c>
      <c r="F52" s="31"/>
      <c r="G52" s="4"/>
    </row>
    <row r="53" spans="1:7" ht="15">
      <c r="A53" s="66" t="s">
        <v>110</v>
      </c>
      <c r="B53" s="66"/>
      <c r="C53" s="66"/>
      <c r="D53" s="33" t="s">
        <v>111</v>
      </c>
      <c r="E53" s="45" t="s">
        <v>118</v>
      </c>
      <c r="F53" s="31"/>
      <c r="G53" s="4"/>
    </row>
    <row r="54" spans="1:7" ht="15">
      <c r="A54" s="62" t="s">
        <v>113</v>
      </c>
      <c r="B54" s="62"/>
      <c r="C54" s="62"/>
      <c r="D54" s="33" t="s">
        <v>103</v>
      </c>
      <c r="E54" s="40">
        <v>44108</v>
      </c>
      <c r="F54" s="31"/>
      <c r="G54" s="4"/>
    </row>
    <row r="55" spans="1:7" ht="15">
      <c r="A55" s="62" t="s">
        <v>25</v>
      </c>
      <c r="B55" s="62"/>
      <c r="C55" s="62"/>
      <c r="D55" s="33"/>
      <c r="E55" s="38"/>
      <c r="F55" s="31"/>
      <c r="G55" s="4"/>
    </row>
    <row r="56" spans="1:7" ht="15">
      <c r="A56" s="17" t="s">
        <v>50</v>
      </c>
      <c r="B56" s="15"/>
      <c r="C56" s="15"/>
      <c r="D56" s="16"/>
      <c r="E56" s="15"/>
      <c r="G56" s="31"/>
    </row>
    <row r="58" ht="15" hidden="1">
      <c r="A58" s="1" t="s">
        <v>57</v>
      </c>
    </row>
    <row r="59" spans="1:7" ht="75" hidden="1">
      <c r="A59" s="59" t="s">
        <v>64</v>
      </c>
      <c r="B59" s="59"/>
      <c r="C59" s="59"/>
      <c r="D59" s="34" t="s">
        <v>63</v>
      </c>
      <c r="E59" s="39" t="s">
        <v>75</v>
      </c>
      <c r="F59" s="34" t="s">
        <v>76</v>
      </c>
      <c r="G59" s="34" t="s">
        <v>77</v>
      </c>
    </row>
    <row r="60" spans="1:7" ht="15" hidden="1">
      <c r="A60" s="66" t="s">
        <v>33</v>
      </c>
      <c r="B60" s="66"/>
      <c r="C60" s="66"/>
      <c r="D60" s="33"/>
      <c r="E60" s="38"/>
      <c r="F60" s="31"/>
      <c r="G60" s="4"/>
    </row>
    <row r="61" spans="1:7" ht="15" hidden="1">
      <c r="A61" s="67" t="s">
        <v>34</v>
      </c>
      <c r="B61" s="67"/>
      <c r="C61" s="67"/>
      <c r="D61" s="33"/>
      <c r="E61" s="38"/>
      <c r="F61" s="31"/>
      <c r="G61" s="4"/>
    </row>
    <row r="62" spans="1:7" ht="15" hidden="1">
      <c r="A62" s="62" t="s">
        <v>25</v>
      </c>
      <c r="B62" s="62"/>
      <c r="C62" s="62"/>
      <c r="D62" s="33"/>
      <c r="E62" s="38"/>
      <c r="F62" s="31"/>
      <c r="G62" s="4"/>
    </row>
    <row r="63" spans="1:7" ht="15" hidden="1">
      <c r="A63" s="17" t="s">
        <v>50</v>
      </c>
      <c r="B63" s="15"/>
      <c r="C63" s="15"/>
      <c r="D63" s="16"/>
      <c r="E63" s="15"/>
      <c r="G63" s="31"/>
    </row>
    <row r="64" ht="15" hidden="1"/>
    <row r="65" ht="15" hidden="1">
      <c r="A65" s="1" t="s">
        <v>58</v>
      </c>
    </row>
    <row r="66" spans="1:7" ht="75" hidden="1">
      <c r="A66" s="59" t="s">
        <v>64</v>
      </c>
      <c r="B66" s="59"/>
      <c r="C66" s="59"/>
      <c r="D66" s="8" t="s">
        <v>63</v>
      </c>
      <c r="E66" s="39" t="s">
        <v>75</v>
      </c>
      <c r="F66" s="8" t="s">
        <v>76</v>
      </c>
      <c r="G66" s="8" t="s">
        <v>77</v>
      </c>
    </row>
    <row r="67" spans="1:7" ht="15" hidden="1">
      <c r="A67" s="66" t="s">
        <v>33</v>
      </c>
      <c r="B67" s="66"/>
      <c r="C67" s="66"/>
      <c r="D67" s="33"/>
      <c r="E67" s="38"/>
      <c r="F67" s="31"/>
      <c r="G67" s="4"/>
    </row>
    <row r="68" spans="1:7" ht="15" hidden="1">
      <c r="A68" s="67" t="s">
        <v>34</v>
      </c>
      <c r="B68" s="67"/>
      <c r="C68" s="67"/>
      <c r="D68" s="33"/>
      <c r="E68" s="38"/>
      <c r="F68" s="31"/>
      <c r="G68" s="4"/>
    </row>
    <row r="69" spans="1:7" ht="15" hidden="1">
      <c r="A69" s="62" t="s">
        <v>25</v>
      </c>
      <c r="B69" s="62"/>
      <c r="C69" s="62"/>
      <c r="D69" s="33"/>
      <c r="E69" s="38"/>
      <c r="F69" s="31"/>
      <c r="G69" s="4"/>
    </row>
    <row r="70" spans="1:7" ht="15" hidden="1">
      <c r="A70" s="17" t="s">
        <v>50</v>
      </c>
      <c r="B70" s="15"/>
      <c r="C70" s="15"/>
      <c r="D70" s="16"/>
      <c r="E70" s="15"/>
      <c r="G70" s="31"/>
    </row>
    <row r="71" ht="15" hidden="1"/>
    <row r="72" ht="15" hidden="1">
      <c r="A72" t="s">
        <v>35</v>
      </c>
    </row>
    <row r="73" ht="15" hidden="1">
      <c r="A73" t="s">
        <v>36</v>
      </c>
    </row>
  </sheetData>
  <sheetProtection/>
  <mergeCells count="36">
    <mergeCell ref="A52:C52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61:C61"/>
    <mergeCell ref="A68:C68"/>
    <mergeCell ref="A69:C69"/>
    <mergeCell ref="A62:C62"/>
    <mergeCell ref="A66:C66"/>
    <mergeCell ref="A67:C67"/>
    <mergeCell ref="A53:C53"/>
    <mergeCell ref="A54:C54"/>
    <mergeCell ref="A55:C55"/>
    <mergeCell ref="A59:C59"/>
    <mergeCell ref="A60:C60"/>
    <mergeCell ref="A35:C35"/>
    <mergeCell ref="A36:C36"/>
    <mergeCell ref="A37:C37"/>
    <mergeCell ref="A38:C38"/>
    <mergeCell ref="A39:C39"/>
    <mergeCell ref="A31:C31"/>
    <mergeCell ref="A2:A3"/>
    <mergeCell ref="A11:A12"/>
    <mergeCell ref="A19:A20"/>
    <mergeCell ref="A28:C28"/>
    <mergeCell ref="A29:C29"/>
    <mergeCell ref="A30:C30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KostromaAV</cp:lastModifiedBy>
  <cp:lastPrinted>2020-04-09T05:55:16Z</cp:lastPrinted>
  <dcterms:created xsi:type="dcterms:W3CDTF">2013-03-12T12:50:44Z</dcterms:created>
  <dcterms:modified xsi:type="dcterms:W3CDTF">2021-03-31T06:49:10Z</dcterms:modified>
  <cp:category/>
  <cp:version/>
  <cp:contentType/>
  <cp:contentStatus/>
</cp:coreProperties>
</file>