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<sst xmlns="http://schemas.openxmlformats.org/spreadsheetml/2006/main" count="260" uniqueCount="165">
  <si>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</si>
  <si>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</si>
  <si>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</si>
  <si>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</si>
  <si>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</si>
  <si>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</si>
  <si>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</si>
  <si>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</si>
  <si>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</si>
  <si>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</si>
  <si>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</si>
  <si>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</si>
  <si>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</si>
  <si>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</si>
  <si>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</si>
  <si>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</si>
  <si>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</si>
  <si>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</si>
  <si>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</si>
  <si>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</si>
  <si>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</si>
  <si>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</si>
  <si>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</si>
  <si>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</si>
  <si>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</si>
  <si>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</si>
  <si>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</si>
  <si>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</si>
  <si>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</si>
  <si>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</si>
  <si>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</si>
  <si>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</si>
  <si>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</si>
  <si>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</si>
  <si>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</si>
  <si>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</si>
  <si>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</si>
  <si>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</si>
  <si>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</si>
  <si>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</si>
  <si>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</si>
  <si>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</si>
  <si>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</si>
  <si>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</si>
  <si>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</si>
  <si>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</si>
  <si>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</si>
  <si>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</si>
  <si>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</si>
  <si>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</si>
  <si>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</si>
  <si>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</si>
  <si>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</si>
  <si>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</si>
  <si>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</si>
  <si>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</si>
  <si>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</si>
  <si>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</si>
  <si>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</si>
  <si>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</si>
  <si>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</si>
  <si>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</si>
  <si>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</si>
  <si>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</si>
  <si>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</si>
  <si>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</si>
  <si>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</si>
  <si>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</si>
  <si>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</si>
  <si>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</si>
  <si>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</si>
  <si>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</si>
  <si>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</si>
  <si>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</si>
  <si>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</si>
  <si>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</si>
  <si>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</si>
  <si>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</si>
  <si>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Конева 18</t>
  </si>
  <si>
    <t>МП Водоканал</t>
  </si>
  <si>
    <t xml:space="preserve">Наименование организации, осуществлявшей управление </t>
  </si>
  <si>
    <t>в т.ч.: Домофон</t>
  </si>
  <si>
    <t>Лифтовое оборудование</t>
  </si>
  <si>
    <t>Обслуживание ОИ, придомовой територии</t>
  </si>
  <si>
    <t>в т.ч.: Водоотведение</t>
  </si>
  <si>
    <t>ХВС</t>
  </si>
  <si>
    <t>ГВС</t>
  </si>
  <si>
    <t>2.Июль</t>
  </si>
  <si>
    <t>работы не проводились</t>
  </si>
  <si>
    <t xml:space="preserve">1. Замена светильника </t>
  </si>
  <si>
    <t>1шт.</t>
  </si>
  <si>
    <t xml:space="preserve">2. Замена выключателя </t>
  </si>
  <si>
    <t>3. ремонт фасада</t>
  </si>
  <si>
    <t>5. замена доводчика</t>
  </si>
  <si>
    <t>6. ремонт покрытия детской площадки</t>
  </si>
  <si>
    <t>7. Ремонт оборудования детской площадки</t>
  </si>
  <si>
    <t>1 шт.</t>
  </si>
  <si>
    <t>8. Ремонт ограждения придомовой территории</t>
  </si>
  <si>
    <t>15 п.м.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</si>
  <si>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</si>
  <si>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</si>
  <si>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</si>
  <si>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</si>
  <si>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8шт.</t>
  </si>
  <si>
    <t>01.01.-31.12.2020г.</t>
  </si>
  <si>
    <t>2шт.</t>
  </si>
  <si>
    <t>7 кв.м.</t>
  </si>
  <si>
    <t>14.03.2020г.</t>
  </si>
  <si>
    <t>4. замена балансировочного крана системы отопления Ф32мм</t>
  </si>
  <si>
    <t>17.03.2020г.</t>
  </si>
  <si>
    <t>19.03.2020г.</t>
  </si>
  <si>
    <t>15 кв.м.</t>
  </si>
  <si>
    <t>12.05.2020г.</t>
  </si>
  <si>
    <t>13.05.2020г.</t>
  </si>
  <si>
    <t>14.05.2020г.</t>
  </si>
  <si>
    <t>9. Замена стекла тамбурной двери входной группы подъезда</t>
  </si>
  <si>
    <t>2 кв.м.</t>
  </si>
  <si>
    <t>06.07.2020г.</t>
  </si>
  <si>
    <t>10. замена замка двери выхода на кровлю</t>
  </si>
  <si>
    <t>07.08.2020г.</t>
  </si>
  <si>
    <t>11.замена участка трубопровода системы водоотведения Ф100мм</t>
  </si>
  <si>
    <t>2 п.м.</t>
  </si>
  <si>
    <t>18.10.2020г.</t>
  </si>
  <si>
    <t>12. замена тройника системы водоотведения Ф100</t>
  </si>
  <si>
    <t>13. замена автоматического выключателя 380в. 100А</t>
  </si>
  <si>
    <t>Отчет о денежных средствах, полученных от аренды общего имущества</t>
  </si>
  <si>
    <t>ж/д по ул. Конева, 18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</si>
  <si>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</si>
  <si>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</si>
  <si>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</si>
  <si>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</si>
  <si>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</si>
  <si>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</si>
  <si>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</si>
  <si>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</si>
  <si>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01.01.2019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</si>
  <si>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</si>
  <si>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</si>
  <si>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</si>
  <si>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</si>
  <si>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</si>
  <si>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</si>
  <si>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</si>
  <si>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</si>
  <si>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</si>
  <si>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</si>
  <si>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</si>
  <si>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</si>
  <si>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</si>
  <si>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Задолженность на 31.12.19 г.</t>
  </si>
  <si>
    <t>Задолженность на 31.12.2020  г.</t>
  </si>
  <si>
    <t>Мазурин</t>
  </si>
  <si>
    <t>Ржавцев</t>
  </si>
  <si>
    <t>Буйновская</t>
  </si>
  <si>
    <t>ХантыМансийскгаз</t>
  </si>
  <si>
    <t>Примечание</t>
  </si>
  <si>
    <t>Возмещение Овчинникову по заявлению</t>
  </si>
  <si>
    <t>Заключенные договоры :</t>
  </si>
  <si>
    <t>МП "Ханты-Мансийскгаз" - аренда газовой котельной 1500,00 руб/мес</t>
  </si>
  <si>
    <t>ИП Мазурин Егор Игоревич - размежение рекламно-информационных</t>
  </si>
  <si>
    <t xml:space="preserve">стендов  на стенах лифтовых кабин </t>
  </si>
  <si>
    <t>220,00 руб/мес</t>
  </si>
  <si>
    <t xml:space="preserve">ИП Буйновская А.Н. - размешение рекламы на части фасада внешней </t>
  </si>
  <si>
    <t xml:space="preserve">стены здания </t>
  </si>
  <si>
    <t>2004,00 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</si>
</sst>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4" fontId="28" fillId="33" borderId="10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28" fillId="0" borderId="10" xfId="0" applyFont="1" applyBorder="1" applyAlignment="1">
      <alignment/>
    </xf>
    <xf numFmtId="4" fontId="28" fillId="33" borderId="10" xfId="0" applyNumberFormat="1" applyFont="1" applyFill="1" applyBorder="1" applyAlignment="1">
      <alignment/>
    </xf>
    <xf numFmtId="17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2" t="s">
        <v>99</v>
      </c>
      <c r="H1" s="42"/>
      <c r="I1" s="42"/>
    </row>
    <row r="2" spans="1:9" ht="15.75">
      <c r="A2" s="2"/>
      <c r="B2" s="2"/>
      <c r="C2" s="2"/>
      <c r="G2" s="42" t="s">
        <v>100</v>
      </c>
      <c r="H2" s="42"/>
      <c r="I2" s="42"/>
    </row>
    <row r="3" spans="1:9" ht="15.75">
      <c r="A3" t="s">
        <v>0</v>
      </c>
      <c r="B3" t="s">
        <v>102</v>
      </c>
      <c r="G3" s="42" t="s">
        <v>101</v>
      </c>
      <c r="H3" s="42"/>
      <c r="I3" s="42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0" t="s">
        <v>80</v>
      </c>
      <c r="B7" s="50"/>
      <c r="C7" s="50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51" t="s">
        <v>64</v>
      </c>
      <c r="B9" s="51"/>
      <c r="C9" s="52"/>
      <c r="D9" s="4">
        <v>2737.3</v>
      </c>
    </row>
    <row r="10" spans="1:4" ht="15">
      <c r="A10" s="53" t="s">
        <v>3</v>
      </c>
      <c r="B10" s="53"/>
      <c r="C10" s="54"/>
      <c r="D10" s="4">
        <v>2067.4</v>
      </c>
    </row>
    <row r="11" spans="1:4" ht="15">
      <c r="A11" s="53" t="s">
        <v>1</v>
      </c>
      <c r="B11" s="53"/>
      <c r="C11" s="54"/>
      <c r="D11" s="4">
        <v>588</v>
      </c>
    </row>
    <row r="12" spans="1:4" ht="15">
      <c r="A12" s="53" t="s">
        <v>2</v>
      </c>
      <c r="B12" s="53"/>
      <c r="C12" s="54"/>
      <c r="D12" s="4">
        <v>395.5</v>
      </c>
    </row>
    <row r="15" spans="1:9" ht="15">
      <c r="A15" s="1" t="s">
        <v>50</v>
      </c>
      <c r="I15" s="9" t="s">
        <v>10</v>
      </c>
    </row>
    <row r="16" spans="1:9" ht="21" customHeight="1">
      <c r="A16" s="48" t="s">
        <v>65</v>
      </c>
      <c r="B16" s="45" t="s">
        <v>45</v>
      </c>
      <c r="C16" s="45"/>
      <c r="D16" s="46" t="s">
        <v>8</v>
      </c>
      <c r="E16" s="47"/>
      <c r="F16" s="43" t="s">
        <v>9</v>
      </c>
      <c r="G16" s="44"/>
      <c r="H16" s="45" t="s">
        <v>46</v>
      </c>
      <c r="I16" s="45"/>
    </row>
    <row r="17" spans="1:9" ht="120">
      <c r="A17" s="49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 aca="true" t="shared" si="0" ref="B19:I19">SUM(B20:B22)</f>
        <v>-111201.79000000001</v>
      </c>
      <c r="C19" s="25">
        <f t="shared" si="0"/>
        <v>-111201.79000000001</v>
      </c>
      <c r="D19" s="25">
        <f t="shared" si="0"/>
        <v>861016.34</v>
      </c>
      <c r="E19" s="25">
        <f t="shared" si="0"/>
        <v>816240.79</v>
      </c>
      <c r="F19" s="25">
        <f t="shared" si="0"/>
        <v>825914.1799999999</v>
      </c>
      <c r="G19" s="25">
        <f t="shared" si="0"/>
        <v>825914.1799999999</v>
      </c>
      <c r="H19" s="25">
        <f t="shared" si="0"/>
        <v>-177044.99</v>
      </c>
      <c r="I19" s="25">
        <f t="shared" si="0"/>
        <v>-114442.97999999997</v>
      </c>
    </row>
    <row r="20" spans="1:9" ht="15">
      <c r="A20" s="23" t="s">
        <v>81</v>
      </c>
      <c r="B20" s="39">
        <v>-5176.26</v>
      </c>
      <c r="C20" s="26">
        <f>B20</f>
        <v>-5176.26</v>
      </c>
      <c r="D20" s="26">
        <v>30237.93</v>
      </c>
      <c r="E20" s="26">
        <v>29256.34</v>
      </c>
      <c r="F20" s="26">
        <v>25975</v>
      </c>
      <c r="G20" s="26">
        <f>F20</f>
        <v>25975</v>
      </c>
      <c r="H20" s="26">
        <v>-5562.3</v>
      </c>
      <c r="I20" s="26">
        <f>H20</f>
        <v>-5562.3</v>
      </c>
    </row>
    <row r="21" spans="1:9" ht="15">
      <c r="A21" s="23" t="s">
        <v>82</v>
      </c>
      <c r="B21" s="39">
        <v>-14202.39</v>
      </c>
      <c r="C21" s="26">
        <f>B21</f>
        <v>-14202.39</v>
      </c>
      <c r="D21" s="26">
        <v>129395.29</v>
      </c>
      <c r="E21" s="26">
        <v>97729.83</v>
      </c>
      <c r="F21" s="26">
        <v>76452.48</v>
      </c>
      <c r="G21" s="26">
        <f>F21</f>
        <v>76452.48</v>
      </c>
      <c r="H21" s="26">
        <v>-16727.53</v>
      </c>
      <c r="I21" s="26">
        <f>31376.93+C21</f>
        <v>17174.54</v>
      </c>
    </row>
    <row r="22" spans="1:9" ht="15">
      <c r="A22" s="23" t="s">
        <v>83</v>
      </c>
      <c r="B22" s="39">
        <v>-91823.14</v>
      </c>
      <c r="C22" s="26">
        <f>B22</f>
        <v>-91823.14</v>
      </c>
      <c r="D22" s="26">
        <v>701383.12</v>
      </c>
      <c r="E22" s="26">
        <v>689254.62</v>
      </c>
      <c r="F22" s="26">
        <f>548030.49+44251.35+55195.64+16009.22+60000</f>
        <v>723486.7</v>
      </c>
      <c r="G22" s="26">
        <f>F22</f>
        <v>723486.7</v>
      </c>
      <c r="H22" s="26">
        <v>-154755.16</v>
      </c>
      <c r="I22" s="26">
        <f>C22+E22-G22</f>
        <v>-126055.21999999997</v>
      </c>
    </row>
    <row r="23" spans="1:9" ht="15" hidden="1">
      <c r="A23" s="22"/>
      <c r="B23" s="40"/>
      <c r="C23" s="27"/>
      <c r="D23" s="27"/>
      <c r="E23" s="27"/>
      <c r="F23" s="27"/>
      <c r="G23" s="27"/>
      <c r="H23" s="27"/>
      <c r="I23" s="27"/>
    </row>
    <row r="24" spans="1:9" ht="15">
      <c r="A24" s="21" t="s">
        <v>11</v>
      </c>
      <c r="B24" s="41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 hidden="1">
      <c r="A25" s="22"/>
      <c r="B25" s="40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1">
        <f>B27+B28+B29+B30</f>
        <v>-181167.66</v>
      </c>
      <c r="C26" s="25">
        <f aca="true" t="shared" si="1" ref="C26:I26">C27+C28+C29+C30</f>
        <v>-181167.66</v>
      </c>
      <c r="D26" s="25">
        <f t="shared" si="1"/>
        <v>1133733.1300000001</v>
      </c>
      <c r="E26" s="25">
        <f t="shared" si="1"/>
        <v>1148870.1400000001</v>
      </c>
      <c r="F26" s="25">
        <f t="shared" si="1"/>
        <v>1121812.512</v>
      </c>
      <c r="G26" s="25">
        <f t="shared" si="1"/>
        <v>1135300.702</v>
      </c>
      <c r="H26" s="25">
        <f t="shared" si="1"/>
        <v>-168096.76</v>
      </c>
      <c r="I26" s="25">
        <f t="shared" si="1"/>
        <v>-168096.76</v>
      </c>
    </row>
    <row r="27" spans="1:9" ht="15">
      <c r="A27" s="23" t="s">
        <v>84</v>
      </c>
      <c r="B27" s="39">
        <v>-43456.75</v>
      </c>
      <c r="C27" s="26">
        <f>B27</f>
        <v>-43456.75</v>
      </c>
      <c r="D27" s="26">
        <f>347308.21-2772.36</f>
        <v>344535.85000000003</v>
      </c>
      <c r="E27" s="26">
        <v>352119.47</v>
      </c>
      <c r="F27" s="26">
        <f>D27</f>
        <v>344535.85000000003</v>
      </c>
      <c r="G27" s="26">
        <f>E27</f>
        <v>352119.47</v>
      </c>
      <c r="H27" s="26">
        <v>-36466.27</v>
      </c>
      <c r="I27" s="26">
        <f>H27</f>
        <v>-36466.27</v>
      </c>
    </row>
    <row r="28" spans="1:9" ht="15">
      <c r="A28" s="23" t="s">
        <v>85</v>
      </c>
      <c r="B28" s="39">
        <v>-32147.8</v>
      </c>
      <c r="C28" s="26">
        <f>B28</f>
        <v>-32147.8</v>
      </c>
      <c r="D28" s="26">
        <f>283512.75-2266.24</f>
        <v>281246.51</v>
      </c>
      <c r="E28" s="26">
        <v>287151.08</v>
      </c>
      <c r="F28" s="26">
        <f>D28</f>
        <v>281246.51</v>
      </c>
      <c r="G28" s="26">
        <f>E28</f>
        <v>287151.08</v>
      </c>
      <c r="H28" s="26">
        <v>-26726.99</v>
      </c>
      <c r="I28" s="26">
        <f>H28</f>
        <v>-26726.99</v>
      </c>
    </row>
    <row r="29" spans="1:9" ht="15">
      <c r="A29" s="23" t="s">
        <v>86</v>
      </c>
      <c r="B29" s="39">
        <v>-23603.38</v>
      </c>
      <c r="C29" s="26">
        <f>B29</f>
        <v>-23603.38</v>
      </c>
      <c r="D29" s="26">
        <v>182018.78</v>
      </c>
      <c r="E29" s="26">
        <v>179396.77</v>
      </c>
      <c r="F29" s="26">
        <f>151682.32*1.2</f>
        <v>182018.784</v>
      </c>
      <c r="G29" s="26">
        <f>F29</f>
        <v>182018.784</v>
      </c>
      <c r="H29" s="26">
        <v>-26279.83</v>
      </c>
      <c r="I29" s="26">
        <f>H29</f>
        <v>-26279.83</v>
      </c>
    </row>
    <row r="30" spans="1:9" ht="15">
      <c r="A30" s="22" t="s">
        <v>16</v>
      </c>
      <c r="B30" s="40">
        <v>-81959.73</v>
      </c>
      <c r="C30" s="27">
        <f>B30</f>
        <v>-81959.73</v>
      </c>
      <c r="D30" s="27">
        <v>325931.99</v>
      </c>
      <c r="E30" s="27">
        <v>330202.82</v>
      </c>
      <c r="F30" s="27">
        <f>261676.14*1.2</f>
        <v>314011.368</v>
      </c>
      <c r="G30" s="26">
        <f>F30</f>
        <v>314011.368</v>
      </c>
      <c r="H30" s="27">
        <v>-78623.67</v>
      </c>
      <c r="I30" s="26">
        <f>H30</f>
        <v>-78623.67</v>
      </c>
    </row>
    <row r="31" spans="1:9" ht="15">
      <c r="A31" s="21" t="s">
        <v>13</v>
      </c>
      <c r="B31" s="41">
        <v>-31843.22</v>
      </c>
      <c r="C31" s="25">
        <f>B31</f>
        <v>-31843.22</v>
      </c>
      <c r="D31" s="25">
        <v>366241.34</v>
      </c>
      <c r="E31" s="25">
        <v>359157.64</v>
      </c>
      <c r="F31" s="25">
        <f>186841.34+43782.03+44251.35+4385.34+3592.92</f>
        <v>282852.98</v>
      </c>
      <c r="G31" s="25">
        <f>F31</f>
        <v>282852.98</v>
      </c>
      <c r="H31" s="26">
        <v>-40486.04</v>
      </c>
      <c r="I31" s="25">
        <v>-40486.04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26">
        <v>58907.1</v>
      </c>
      <c r="C34" s="26">
        <f>B34</f>
        <v>58907.1</v>
      </c>
      <c r="D34" s="26">
        <v>3848</v>
      </c>
      <c r="E34" s="26">
        <v>8394</v>
      </c>
      <c r="F34" s="26"/>
      <c r="G34" s="26"/>
      <c r="H34" s="26">
        <f>B34+D34-F34</f>
        <v>62755.1</v>
      </c>
      <c r="I34" s="26">
        <f>H34-64</f>
        <v>62691.1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>B19+B26+B31+B34</f>
        <v>-265305.57000000007</v>
      </c>
      <c r="C36" s="28">
        <f aca="true" t="shared" si="2" ref="C36:I36">C19+C26+C31+C34</f>
        <v>-265305.57000000007</v>
      </c>
      <c r="D36" s="28">
        <f>D19+D26+D31+D34</f>
        <v>2364838.81</v>
      </c>
      <c r="E36" s="28">
        <f t="shared" si="2"/>
        <v>2332662.5700000003</v>
      </c>
      <c r="F36" s="28">
        <f t="shared" si="2"/>
        <v>2230579.6720000003</v>
      </c>
      <c r="G36" s="28">
        <f t="shared" si="2"/>
        <v>2244067.8619999997</v>
      </c>
      <c r="H36" s="28">
        <f>H19+H26+H31</f>
        <v>-385627.79</v>
      </c>
      <c r="I36" s="28">
        <f t="shared" si="2"/>
        <v>-260334.67999999996</v>
      </c>
    </row>
    <row r="37" ht="15">
      <c r="D37" s="35"/>
    </row>
    <row r="38" spans="1:6" ht="15" hidden="1">
      <c r="A38" t="s">
        <v>71</v>
      </c>
      <c r="B38" s="35"/>
      <c r="C38" s="35"/>
      <c r="D38" s="35"/>
      <c r="E38" s="35"/>
      <c r="F38" s="35"/>
    </row>
    <row r="39" spans="1:6" ht="15" hidden="1">
      <c r="A39" t="s">
        <v>70</v>
      </c>
      <c r="F39" s="35"/>
    </row>
    <row r="40" spans="1:6" ht="15" hidden="1">
      <c r="A40" t="s">
        <v>69</v>
      </c>
      <c r="F40" s="35"/>
    </row>
    <row r="41" spans="4:5" ht="15" hidden="1">
      <c r="D41" s="35"/>
      <c r="E41" s="35"/>
    </row>
    <row r="42" ht="15" hidden="1">
      <c r="A42" t="s">
        <v>34</v>
      </c>
    </row>
    <row r="43" spans="1:4" ht="15" hidden="1">
      <c r="A43" t="s">
        <v>35</v>
      </c>
      <c r="D43" s="35"/>
    </row>
    <row r="44" ht="15" hidden="1"/>
    <row r="45" ht="15" hidden="1">
      <c r="D45" s="35"/>
    </row>
    <row r="46" ht="15" hidden="1">
      <c r="A46" s="32" t="s">
        <v>72</v>
      </c>
    </row>
    <row r="48" ht="15">
      <c r="D48" s="35"/>
    </row>
    <row r="49" spans="4:8" ht="15">
      <c r="D49" s="35"/>
      <c r="H49" s="35"/>
    </row>
  </sheetData>
  <sheetProtection/>
  <mergeCells count="13">
    <mergeCell ref="A16:A17"/>
    <mergeCell ref="A7:C7"/>
    <mergeCell ref="A9:C9"/>
    <mergeCell ref="A10:C10"/>
    <mergeCell ref="A11:C11"/>
    <mergeCell ref="A12:C12"/>
    <mergeCell ref="G1:I1"/>
    <mergeCell ref="G2:I2"/>
    <mergeCell ref="G3:I3"/>
    <mergeCell ref="F16:G16"/>
    <mergeCell ref="H16:I16"/>
    <mergeCell ref="B16:C16"/>
    <mergeCell ref="D16:E16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25">
      <selection activeCell="E88" sqref="E88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8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9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4501.384603072983</v>
      </c>
      <c r="C8" s="30">
        <f>(C25/((C14+C13)/2))</f>
        <v>1822.1922514766245</v>
      </c>
      <c r="D8" s="30">
        <f>(D25/((D14+D13)/2))</f>
        <v>4502.559461578673</v>
      </c>
      <c r="E8" s="30">
        <f>(E25/((E14+E13)/2))</f>
        <v>18902.616438356166</v>
      </c>
      <c r="F8" s="30">
        <v>0</v>
      </c>
      <c r="G8" s="30">
        <f>(G25/((G14+G13)/2))</f>
        <v>210.62431616650795</v>
      </c>
    </row>
    <row r="10" ht="15">
      <c r="A10" s="1" t="s">
        <v>52</v>
      </c>
    </row>
    <row r="11" spans="1:7" ht="15">
      <c r="A11" s="60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0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6">
        <v>62.06</v>
      </c>
      <c r="C13" s="36">
        <v>99.89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87</v>
      </c>
      <c r="B14" s="36">
        <v>62.9</v>
      </c>
      <c r="C14" s="36">
        <v>99.89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0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0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1'!D28</f>
        <v>281246.51</v>
      </c>
      <c r="C25" s="29">
        <f>'Форма 1'!F29</f>
        <v>182018.784</v>
      </c>
      <c r="D25" s="29">
        <f>'Форма 1'!F27</f>
        <v>344535.85000000003</v>
      </c>
      <c r="E25" s="29">
        <v>55195.64</v>
      </c>
      <c r="F25" s="29">
        <v>0</v>
      </c>
      <c r="G25" s="29">
        <f>'Форма 1'!F30</f>
        <v>314011.368</v>
      </c>
    </row>
    <row r="27" ht="15">
      <c r="A27" s="1" t="s">
        <v>54</v>
      </c>
    </row>
    <row r="28" spans="1:7" ht="75">
      <c r="A28" s="45" t="s">
        <v>31</v>
      </c>
      <c r="B28" s="45"/>
      <c r="C28" s="45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7" t="s">
        <v>88</v>
      </c>
      <c r="B29" s="57"/>
      <c r="C29" s="57"/>
      <c r="D29" s="33"/>
      <c r="E29" s="33"/>
      <c r="F29" s="31"/>
      <c r="G29" s="4"/>
    </row>
    <row r="30" spans="1:7" ht="15" hidden="1">
      <c r="A30" s="55" t="s">
        <v>33</v>
      </c>
      <c r="B30" s="55"/>
      <c r="C30" s="55"/>
      <c r="D30" s="33"/>
      <c r="E30" s="33"/>
      <c r="F30" s="31"/>
      <c r="G30" s="4"/>
    </row>
    <row r="31" spans="1:7" ht="15" hidden="1">
      <c r="A31" s="56" t="s">
        <v>24</v>
      </c>
      <c r="B31" s="56"/>
      <c r="C31" s="56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45" t="s">
        <v>31</v>
      </c>
      <c r="B35" s="45"/>
      <c r="C35" s="45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7" t="s">
        <v>89</v>
      </c>
      <c r="B36" s="57"/>
      <c r="C36" s="57"/>
      <c r="D36" s="33" t="s">
        <v>103</v>
      </c>
      <c r="E36" s="33" t="s">
        <v>104</v>
      </c>
      <c r="F36" s="31"/>
      <c r="G36" s="4"/>
    </row>
    <row r="37" spans="1:7" ht="15">
      <c r="A37" s="55" t="s">
        <v>91</v>
      </c>
      <c r="B37" s="55"/>
      <c r="C37" s="55"/>
      <c r="D37" s="33" t="s">
        <v>105</v>
      </c>
      <c r="E37" s="33" t="s">
        <v>104</v>
      </c>
      <c r="F37" s="31"/>
      <c r="G37" s="4"/>
    </row>
    <row r="38" spans="1:7" ht="15">
      <c r="A38" s="57" t="s">
        <v>92</v>
      </c>
      <c r="B38" s="57"/>
      <c r="C38" s="57"/>
      <c r="D38" s="33" t="s">
        <v>106</v>
      </c>
      <c r="E38" s="33" t="s">
        <v>107</v>
      </c>
      <c r="F38" s="31"/>
      <c r="G38" s="4"/>
    </row>
    <row r="39" spans="1:7" ht="15">
      <c r="A39" s="55" t="s">
        <v>108</v>
      </c>
      <c r="B39" s="55"/>
      <c r="C39" s="55"/>
      <c r="D39" s="33" t="s">
        <v>90</v>
      </c>
      <c r="E39" s="33" t="s">
        <v>109</v>
      </c>
      <c r="F39" s="31"/>
      <c r="G39" s="4"/>
    </row>
    <row r="40" spans="1:7" ht="15">
      <c r="A40" s="57" t="s">
        <v>93</v>
      </c>
      <c r="B40" s="57"/>
      <c r="C40" s="57"/>
      <c r="D40" s="33" t="s">
        <v>90</v>
      </c>
      <c r="E40" s="33" t="s">
        <v>110</v>
      </c>
      <c r="F40" s="31"/>
      <c r="G40" s="4"/>
    </row>
    <row r="41" spans="1:7" ht="15">
      <c r="A41" s="55" t="s">
        <v>94</v>
      </c>
      <c r="B41" s="55"/>
      <c r="C41" s="55"/>
      <c r="D41" s="33" t="s">
        <v>111</v>
      </c>
      <c r="E41" s="33" t="s">
        <v>112</v>
      </c>
      <c r="F41" s="31"/>
      <c r="G41" s="4"/>
    </row>
    <row r="42" spans="1:7" ht="15">
      <c r="A42" s="57" t="s">
        <v>95</v>
      </c>
      <c r="B42" s="57"/>
      <c r="C42" s="57"/>
      <c r="D42" s="33" t="s">
        <v>96</v>
      </c>
      <c r="E42" s="33" t="s">
        <v>113</v>
      </c>
      <c r="F42" s="31"/>
      <c r="G42" s="4"/>
    </row>
    <row r="43" spans="1:7" ht="15">
      <c r="A43" s="55" t="s">
        <v>97</v>
      </c>
      <c r="B43" s="55"/>
      <c r="C43" s="55"/>
      <c r="D43" s="33" t="s">
        <v>98</v>
      </c>
      <c r="E43" s="33" t="s">
        <v>114</v>
      </c>
      <c r="F43" s="31"/>
      <c r="G43" s="4"/>
    </row>
    <row r="44" spans="1:7" ht="15">
      <c r="A44" s="57" t="s">
        <v>115</v>
      </c>
      <c r="B44" s="57"/>
      <c r="C44" s="57"/>
      <c r="D44" s="33" t="s">
        <v>116</v>
      </c>
      <c r="E44" s="37" t="s">
        <v>117</v>
      </c>
      <c r="F44" s="31"/>
      <c r="G44" s="4"/>
    </row>
    <row r="45" spans="1:7" ht="15">
      <c r="A45" s="55" t="s">
        <v>118</v>
      </c>
      <c r="B45" s="55"/>
      <c r="C45" s="55"/>
      <c r="D45" s="33" t="s">
        <v>96</v>
      </c>
      <c r="E45" s="33" t="s">
        <v>119</v>
      </c>
      <c r="F45" s="31"/>
      <c r="G45" s="4"/>
    </row>
    <row r="46" spans="1:7" ht="15">
      <c r="A46" s="57" t="s">
        <v>120</v>
      </c>
      <c r="B46" s="57"/>
      <c r="C46" s="57"/>
      <c r="D46" s="33" t="s">
        <v>121</v>
      </c>
      <c r="E46" s="33" t="s">
        <v>122</v>
      </c>
      <c r="F46" s="31"/>
      <c r="G46" s="4"/>
    </row>
    <row r="47" spans="1:7" ht="15">
      <c r="A47" s="55" t="s">
        <v>123</v>
      </c>
      <c r="B47" s="55"/>
      <c r="C47" s="55"/>
      <c r="D47" s="33" t="s">
        <v>96</v>
      </c>
      <c r="E47" s="38">
        <v>44122</v>
      </c>
      <c r="F47" s="31"/>
      <c r="G47" s="4"/>
    </row>
    <row r="48" spans="1:7" ht="15" hidden="1">
      <c r="A48" s="57" t="s">
        <v>32</v>
      </c>
      <c r="B48" s="57"/>
      <c r="C48" s="57"/>
      <c r="D48" s="33"/>
      <c r="E48" s="33"/>
      <c r="F48" s="31"/>
      <c r="G48" s="4"/>
    </row>
    <row r="49" spans="1:7" ht="15" hidden="1">
      <c r="A49" s="55" t="s">
        <v>33</v>
      </c>
      <c r="B49" s="55"/>
      <c r="C49" s="55"/>
      <c r="D49" s="33"/>
      <c r="E49" s="33"/>
      <c r="F49" s="31"/>
      <c r="G49" s="4"/>
    </row>
    <row r="50" spans="1:7" ht="15" hidden="1">
      <c r="A50" s="57" t="s">
        <v>32</v>
      </c>
      <c r="B50" s="57"/>
      <c r="C50" s="57"/>
      <c r="D50" s="33"/>
      <c r="E50" s="33"/>
      <c r="F50" s="31"/>
      <c r="G50" s="4"/>
    </row>
    <row r="51" spans="1:7" ht="15" hidden="1">
      <c r="A51" s="55" t="s">
        <v>33</v>
      </c>
      <c r="B51" s="55"/>
      <c r="C51" s="55"/>
      <c r="D51" s="33"/>
      <c r="E51" s="33"/>
      <c r="F51" s="31"/>
      <c r="G51" s="4"/>
    </row>
    <row r="52" spans="1:7" ht="15" hidden="1">
      <c r="A52" s="57" t="s">
        <v>32</v>
      </c>
      <c r="B52" s="57"/>
      <c r="C52" s="57"/>
      <c r="D52" s="33"/>
      <c r="E52" s="33"/>
      <c r="F52" s="31"/>
      <c r="G52" s="4"/>
    </row>
    <row r="53" spans="1:7" ht="15" hidden="1">
      <c r="A53" s="55" t="s">
        <v>33</v>
      </c>
      <c r="B53" s="55"/>
      <c r="C53" s="55"/>
      <c r="D53" s="33"/>
      <c r="E53" s="33"/>
      <c r="F53" s="31"/>
      <c r="G53" s="4"/>
    </row>
    <row r="54" spans="1:7" ht="15" hidden="1">
      <c r="A54" s="57" t="s">
        <v>32</v>
      </c>
      <c r="B54" s="57"/>
      <c r="C54" s="57"/>
      <c r="D54" s="33"/>
      <c r="E54" s="33"/>
      <c r="F54" s="31"/>
      <c r="G54" s="4"/>
    </row>
    <row r="55" spans="1:7" ht="15" hidden="1">
      <c r="A55" s="55" t="s">
        <v>33</v>
      </c>
      <c r="B55" s="55"/>
      <c r="C55" s="55"/>
      <c r="D55" s="33"/>
      <c r="E55" s="33"/>
      <c r="F55" s="31"/>
      <c r="G55" s="4"/>
    </row>
    <row r="56" spans="1:7" ht="15" hidden="1">
      <c r="A56" s="57" t="s">
        <v>32</v>
      </c>
      <c r="B56" s="57"/>
      <c r="C56" s="57"/>
      <c r="D56" s="33"/>
      <c r="E56" s="33"/>
      <c r="F56" s="31"/>
      <c r="G56" s="4"/>
    </row>
    <row r="57" spans="1:7" ht="15" hidden="1">
      <c r="A57" s="55" t="s">
        <v>33</v>
      </c>
      <c r="B57" s="55"/>
      <c r="C57" s="55"/>
      <c r="D57" s="33"/>
      <c r="E57" s="33"/>
      <c r="F57" s="31"/>
      <c r="G57" s="4"/>
    </row>
    <row r="58" spans="1:7" ht="15" hidden="1">
      <c r="A58" s="57" t="s">
        <v>32</v>
      </c>
      <c r="B58" s="57"/>
      <c r="C58" s="57"/>
      <c r="D58" s="33"/>
      <c r="E58" s="33"/>
      <c r="F58" s="31"/>
      <c r="G58" s="4"/>
    </row>
    <row r="59" spans="1:7" ht="15" hidden="1">
      <c r="A59" s="55" t="s">
        <v>33</v>
      </c>
      <c r="B59" s="55"/>
      <c r="C59" s="55"/>
      <c r="D59" s="33"/>
      <c r="E59" s="33"/>
      <c r="F59" s="31"/>
      <c r="G59" s="4"/>
    </row>
    <row r="60" spans="1:7" ht="15" hidden="1">
      <c r="A60" s="57" t="s">
        <v>32</v>
      </c>
      <c r="B60" s="57"/>
      <c r="C60" s="57"/>
      <c r="D60" s="33"/>
      <c r="E60" s="33"/>
      <c r="F60" s="31"/>
      <c r="G60" s="4"/>
    </row>
    <row r="61" spans="1:7" ht="15" hidden="1">
      <c r="A61" s="55" t="s">
        <v>33</v>
      </c>
      <c r="B61" s="55"/>
      <c r="C61" s="55"/>
      <c r="D61" s="33"/>
      <c r="E61" s="33"/>
      <c r="F61" s="31"/>
      <c r="G61" s="4"/>
    </row>
    <row r="62" spans="1:7" ht="15" hidden="1">
      <c r="A62" s="57" t="s">
        <v>32</v>
      </c>
      <c r="B62" s="57"/>
      <c r="C62" s="57"/>
      <c r="D62" s="33"/>
      <c r="E62" s="33"/>
      <c r="F62" s="31"/>
      <c r="G62" s="4"/>
    </row>
    <row r="63" spans="1:7" ht="15" hidden="1">
      <c r="A63" s="55" t="s">
        <v>33</v>
      </c>
      <c r="B63" s="55"/>
      <c r="C63" s="55"/>
      <c r="D63" s="33"/>
      <c r="E63" s="33"/>
      <c r="F63" s="31"/>
      <c r="G63" s="4"/>
    </row>
    <row r="64" spans="1:7" ht="15" hidden="1">
      <c r="A64" s="57" t="s">
        <v>32</v>
      </c>
      <c r="B64" s="57"/>
      <c r="C64" s="57"/>
      <c r="D64" s="33"/>
      <c r="E64" s="33"/>
      <c r="F64" s="31"/>
      <c r="G64" s="4"/>
    </row>
    <row r="65" spans="1:7" ht="15" hidden="1">
      <c r="A65" s="55" t="s">
        <v>33</v>
      </c>
      <c r="B65" s="55"/>
      <c r="C65" s="55"/>
      <c r="D65" s="33"/>
      <c r="E65" s="33"/>
      <c r="F65" s="31"/>
      <c r="G65" s="4"/>
    </row>
    <row r="66" spans="1:7" ht="15" hidden="1">
      <c r="A66" s="57" t="s">
        <v>32</v>
      </c>
      <c r="B66" s="57"/>
      <c r="C66" s="57"/>
      <c r="D66" s="33"/>
      <c r="E66" s="33"/>
      <c r="F66" s="31"/>
      <c r="G66" s="4"/>
    </row>
    <row r="67" spans="1:7" ht="15" hidden="1">
      <c r="A67" s="55" t="s">
        <v>33</v>
      </c>
      <c r="B67" s="55"/>
      <c r="C67" s="55"/>
      <c r="D67" s="33"/>
      <c r="E67" s="33"/>
      <c r="F67" s="31"/>
      <c r="G67" s="4"/>
    </row>
    <row r="68" spans="1:7" ht="15" hidden="1">
      <c r="A68" s="56" t="s">
        <v>24</v>
      </c>
      <c r="B68" s="56"/>
      <c r="C68" s="56"/>
      <c r="D68" s="33"/>
      <c r="E68" s="33"/>
      <c r="F68" s="31"/>
      <c r="G68" s="4"/>
    </row>
    <row r="69" spans="1:7" ht="15" hidden="1">
      <c r="A69" s="17" t="s">
        <v>49</v>
      </c>
      <c r="B69" s="15"/>
      <c r="C69" s="15"/>
      <c r="D69" s="16"/>
      <c r="E69" s="16"/>
      <c r="G69" s="31"/>
    </row>
    <row r="70" ht="15" hidden="1"/>
    <row r="71" ht="15" hidden="1">
      <c r="A71" s="1" t="s">
        <v>56</v>
      </c>
    </row>
    <row r="72" spans="1:7" ht="75" hidden="1">
      <c r="A72" s="45" t="s">
        <v>63</v>
      </c>
      <c r="B72" s="45"/>
      <c r="C72" s="45"/>
      <c r="D72" s="34" t="s">
        <v>62</v>
      </c>
      <c r="E72" s="34" t="s">
        <v>74</v>
      </c>
      <c r="F72" s="34" t="s">
        <v>75</v>
      </c>
      <c r="G72" s="34" t="s">
        <v>76</v>
      </c>
    </row>
    <row r="73" spans="1:7" ht="15" hidden="1">
      <c r="A73" s="57" t="s">
        <v>32</v>
      </c>
      <c r="B73" s="57"/>
      <c r="C73" s="57"/>
      <c r="D73" s="33"/>
      <c r="E73" s="33"/>
      <c r="F73" s="31"/>
      <c r="G73" s="4"/>
    </row>
    <row r="74" spans="1:7" ht="15" hidden="1">
      <c r="A74" s="55" t="s">
        <v>33</v>
      </c>
      <c r="B74" s="55"/>
      <c r="C74" s="55"/>
      <c r="D74" s="33"/>
      <c r="E74" s="33"/>
      <c r="F74" s="31"/>
      <c r="G74" s="4"/>
    </row>
    <row r="75" spans="1:7" ht="15" hidden="1">
      <c r="A75" s="56" t="s">
        <v>24</v>
      </c>
      <c r="B75" s="56"/>
      <c r="C75" s="56"/>
      <c r="D75" s="33"/>
      <c r="E75" s="33"/>
      <c r="F75" s="31"/>
      <c r="G75" s="4"/>
    </row>
    <row r="76" spans="1:7" ht="15" hidden="1">
      <c r="A76" s="17" t="s">
        <v>49</v>
      </c>
      <c r="B76" s="15"/>
      <c r="C76" s="15"/>
      <c r="D76" s="16"/>
      <c r="E76" s="16"/>
      <c r="G76" s="31"/>
    </row>
    <row r="77" ht="15" hidden="1"/>
    <row r="78" ht="15" hidden="1">
      <c r="A78" s="1" t="s">
        <v>57</v>
      </c>
    </row>
    <row r="79" spans="1:7" ht="75" hidden="1">
      <c r="A79" s="45" t="s">
        <v>63</v>
      </c>
      <c r="B79" s="45"/>
      <c r="C79" s="45"/>
      <c r="D79" s="8" t="s">
        <v>62</v>
      </c>
      <c r="E79" s="8" t="s">
        <v>74</v>
      </c>
      <c r="F79" s="8" t="s">
        <v>75</v>
      </c>
      <c r="G79" s="8" t="s">
        <v>76</v>
      </c>
    </row>
    <row r="80" spans="1:7" ht="15" hidden="1">
      <c r="A80" s="57" t="s">
        <v>32</v>
      </c>
      <c r="B80" s="57"/>
      <c r="C80" s="57"/>
      <c r="D80" s="33"/>
      <c r="E80" s="33"/>
      <c r="F80" s="31"/>
      <c r="G80" s="4"/>
    </row>
    <row r="81" spans="1:7" ht="15" hidden="1">
      <c r="A81" s="55" t="s">
        <v>33</v>
      </c>
      <c r="B81" s="55"/>
      <c r="C81" s="55"/>
      <c r="D81" s="33"/>
      <c r="E81" s="33"/>
      <c r="F81" s="31"/>
      <c r="G81" s="4"/>
    </row>
    <row r="82" spans="1:7" ht="15" hidden="1">
      <c r="A82" s="56" t="s">
        <v>24</v>
      </c>
      <c r="B82" s="56"/>
      <c r="C82" s="56"/>
      <c r="D82" s="33"/>
      <c r="E82" s="33"/>
      <c r="F82" s="31"/>
      <c r="G82" s="4"/>
    </row>
    <row r="83" spans="1:7" ht="15" hidden="1">
      <c r="A83" s="17" t="s">
        <v>49</v>
      </c>
      <c r="B83" s="15"/>
      <c r="C83" s="15"/>
      <c r="D83" s="16"/>
      <c r="E83" s="16"/>
      <c r="G83" s="31"/>
    </row>
    <row r="84" ht="15" hidden="1"/>
    <row r="85" ht="15" hidden="1">
      <c r="A85" t="s">
        <v>34</v>
      </c>
    </row>
    <row r="86" ht="15" hidden="1">
      <c r="A86" t="s">
        <v>35</v>
      </c>
    </row>
    <row r="87" spans="1:7" ht="15">
      <c r="A87" s="55" t="s">
        <v>124</v>
      </c>
      <c r="B87" s="55"/>
      <c r="C87" s="55"/>
      <c r="D87" s="33" t="s">
        <v>96</v>
      </c>
      <c r="E87" s="38">
        <v>44152</v>
      </c>
      <c r="F87" s="31"/>
      <c r="G87" s="4"/>
    </row>
  </sheetData>
  <sheetProtection/>
  <mergeCells count="50">
    <mergeCell ref="A66:C66"/>
    <mergeCell ref="A67:C67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1:C31"/>
    <mergeCell ref="A2:A3"/>
    <mergeCell ref="A11:A12"/>
    <mergeCell ref="A19:A20"/>
    <mergeCell ref="A28:C28"/>
    <mergeCell ref="A29:C29"/>
    <mergeCell ref="A30:C30"/>
    <mergeCell ref="A36:C36"/>
    <mergeCell ref="A37:C37"/>
    <mergeCell ref="A68:C68"/>
    <mergeCell ref="A72:C72"/>
    <mergeCell ref="A73:C73"/>
    <mergeCell ref="A35:C35"/>
    <mergeCell ref="A38:C38"/>
    <mergeCell ref="A39:C39"/>
    <mergeCell ref="A40:C40"/>
    <mergeCell ref="A41:C41"/>
    <mergeCell ref="A87:C87"/>
    <mergeCell ref="A74:C74"/>
    <mergeCell ref="A81:C81"/>
    <mergeCell ref="A82:C82"/>
    <mergeCell ref="A75:C75"/>
    <mergeCell ref="A79:C79"/>
    <mergeCell ref="A80:C80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9">
      <selection activeCell="F54" sqref="F54"/>
    </sheetView>
  </sheetViews>
  <sheetFormatPr defaultColWidth="9.140625" defaultRowHeight="15"/>
  <cols>
    <col min="1" max="9" width="17.421875" style="0" customWidth="1"/>
  </cols>
  <sheetData>
    <row r="1" ht="15">
      <c r="B1" t="s">
        <v>125</v>
      </c>
    </row>
    <row r="2" ht="15">
      <c r="B2" t="s">
        <v>126</v>
      </c>
    </row>
    <row r="4" spans="1:9" ht="180">
      <c r="A4" s="61" t="s">
        <v>23</v>
      </c>
      <c r="B4" s="61" t="s">
        <v>127</v>
      </c>
      <c r="C4" s="61" t="s">
        <v>128</v>
      </c>
      <c r="D4" s="61" t="s">
        <v>129</v>
      </c>
      <c r="E4" s="61" t="s">
        <v>130</v>
      </c>
      <c r="F4" s="61" t="s">
        <v>131</v>
      </c>
      <c r="G4" s="61" t="s">
        <v>132</v>
      </c>
      <c r="H4" s="61" t="s">
        <v>133</v>
      </c>
      <c r="I4" s="61" t="s">
        <v>134</v>
      </c>
    </row>
    <row r="5" spans="1:9" ht="60">
      <c r="A5" s="61" t="s">
        <v>135</v>
      </c>
      <c r="B5" s="61"/>
      <c r="C5" s="61"/>
      <c r="D5" s="61"/>
      <c r="E5" s="61"/>
      <c r="F5" s="61"/>
      <c r="G5" s="61"/>
      <c r="H5" s="62">
        <v>53370.369999999966</v>
      </c>
      <c r="I5" s="62">
        <v>6088</v>
      </c>
    </row>
    <row r="6" spans="1:9" ht="15">
      <c r="A6" s="4" t="s">
        <v>136</v>
      </c>
      <c r="B6" s="4">
        <v>3924</v>
      </c>
      <c r="C6" s="31">
        <v>3724</v>
      </c>
      <c r="D6" s="31"/>
      <c r="E6" s="31"/>
      <c r="F6" s="31"/>
      <c r="G6" s="31"/>
      <c r="H6" s="4"/>
      <c r="I6" s="4"/>
    </row>
    <row r="7" spans="1:9" ht="15">
      <c r="A7" s="4" t="s">
        <v>137</v>
      </c>
      <c r="B7" s="4">
        <v>3924</v>
      </c>
      <c r="C7" s="31">
        <v>1500</v>
      </c>
      <c r="D7" s="31"/>
      <c r="E7" s="31"/>
      <c r="F7" s="31"/>
      <c r="G7" s="31"/>
      <c r="H7" s="4"/>
      <c r="I7" s="4"/>
    </row>
    <row r="8" spans="1:9" ht="15">
      <c r="A8" s="4" t="s">
        <v>138</v>
      </c>
      <c r="B8" s="4">
        <v>3924</v>
      </c>
      <c r="C8" s="31">
        <v>1500</v>
      </c>
      <c r="D8" s="31"/>
      <c r="E8" s="31"/>
      <c r="F8" s="31"/>
      <c r="G8" s="31"/>
      <c r="H8" s="4"/>
      <c r="I8" s="4"/>
    </row>
    <row r="9" spans="1:9" ht="15">
      <c r="A9" s="4" t="s">
        <v>139</v>
      </c>
      <c r="B9" s="4">
        <v>3924</v>
      </c>
      <c r="C9" s="31">
        <v>9516</v>
      </c>
      <c r="D9" s="31"/>
      <c r="E9" s="31"/>
      <c r="F9" s="31"/>
      <c r="G9" s="31"/>
      <c r="H9" s="31"/>
      <c r="I9" s="31"/>
    </row>
    <row r="10" spans="1:9" ht="15">
      <c r="A10" s="4" t="s">
        <v>140</v>
      </c>
      <c r="B10" s="4">
        <v>3924</v>
      </c>
      <c r="C10" s="31">
        <v>2004</v>
      </c>
      <c r="D10" s="31"/>
      <c r="E10" s="31">
        <v>36951.27</v>
      </c>
      <c r="F10" s="31"/>
      <c r="G10" s="31"/>
      <c r="H10" s="31"/>
      <c r="I10" s="31"/>
    </row>
    <row r="11" spans="1:9" ht="15">
      <c r="A11" s="4" t="s">
        <v>141</v>
      </c>
      <c r="B11" s="4">
        <v>3924</v>
      </c>
      <c r="C11" s="31">
        <v>6104</v>
      </c>
      <c r="D11" s="31"/>
      <c r="E11" s="31"/>
      <c r="F11" s="31"/>
      <c r="G11" s="31"/>
      <c r="H11" s="31"/>
      <c r="I11" s="31"/>
    </row>
    <row r="12" spans="1:9" ht="15">
      <c r="A12" s="4" t="s">
        <v>142</v>
      </c>
      <c r="B12" s="4">
        <v>3924</v>
      </c>
      <c r="C12" s="31">
        <v>5508</v>
      </c>
      <c r="D12" s="31"/>
      <c r="E12" s="31"/>
      <c r="F12" s="31"/>
      <c r="G12" s="31"/>
      <c r="H12" s="31"/>
      <c r="I12" s="31"/>
    </row>
    <row r="13" spans="1:9" ht="15">
      <c r="A13" s="4" t="s">
        <v>143</v>
      </c>
      <c r="B13" s="4">
        <v>3924</v>
      </c>
      <c r="C13" s="31">
        <v>3724</v>
      </c>
      <c r="D13" s="31"/>
      <c r="E13" s="31"/>
      <c r="F13" s="31"/>
      <c r="G13" s="31"/>
      <c r="H13" s="31"/>
      <c r="I13" s="31"/>
    </row>
    <row r="14" spans="1:9" ht="15">
      <c r="A14" s="4" t="s">
        <v>144</v>
      </c>
      <c r="B14" s="4">
        <v>3924</v>
      </c>
      <c r="C14" s="31">
        <v>4604</v>
      </c>
      <c r="D14" s="31"/>
      <c r="E14" s="31"/>
      <c r="F14" s="31"/>
      <c r="G14" s="31"/>
      <c r="H14" s="31"/>
      <c r="I14" s="31"/>
    </row>
    <row r="15" spans="1:9" ht="15">
      <c r="A15" s="4" t="s">
        <v>145</v>
      </c>
      <c r="B15" s="63">
        <v>3924</v>
      </c>
      <c r="C15" s="31">
        <v>3504</v>
      </c>
      <c r="D15" s="31"/>
      <c r="E15" s="31"/>
      <c r="F15" s="31"/>
      <c r="G15" s="31"/>
      <c r="H15" s="31"/>
      <c r="I15" s="31"/>
    </row>
    <row r="16" spans="1:9" ht="15">
      <c r="A16" s="4" t="s">
        <v>146</v>
      </c>
      <c r="B16" s="31">
        <v>3924</v>
      </c>
      <c r="C16" s="31">
        <v>1500</v>
      </c>
      <c r="D16" s="31"/>
      <c r="E16" s="31"/>
      <c r="F16" s="31"/>
      <c r="G16" s="31"/>
      <c r="H16" s="31"/>
      <c r="I16" s="31"/>
    </row>
    <row r="17" spans="1:9" ht="15">
      <c r="A17" s="4" t="s">
        <v>147</v>
      </c>
      <c r="B17" s="31">
        <v>3924</v>
      </c>
      <c r="C17" s="31">
        <v>5508</v>
      </c>
      <c r="D17" s="31"/>
      <c r="E17" s="31">
        <v>4600</v>
      </c>
      <c r="F17" s="31"/>
      <c r="G17" s="31"/>
      <c r="H17" s="31"/>
      <c r="I17" s="31"/>
    </row>
    <row r="18" spans="1:9" ht="15">
      <c r="A18" s="64" t="s">
        <v>148</v>
      </c>
      <c r="B18" s="65">
        <f>SUM(B6:B17)</f>
        <v>47088</v>
      </c>
      <c r="C18" s="65">
        <f>SUM(C6:C17)</f>
        <v>48696</v>
      </c>
      <c r="D18" s="65">
        <f>SUM(D6:D17)</f>
        <v>0</v>
      </c>
      <c r="E18" s="65">
        <f>SUM(E6:E17)</f>
        <v>41551.27</v>
      </c>
      <c r="F18" s="65">
        <f>SUM(F6:F17)</f>
        <v>0</v>
      </c>
      <c r="G18" s="65">
        <f>SUM(G6:G17)</f>
        <v>0</v>
      </c>
      <c r="H18" s="65">
        <f>H5+B18-E18</f>
        <v>58907.09999999997</v>
      </c>
      <c r="I18" s="65">
        <f>I5+B18-C18</f>
        <v>4480</v>
      </c>
    </row>
    <row r="19" ht="15">
      <c r="I19" s="35"/>
    </row>
    <row r="20" ht="15">
      <c r="I20" s="35"/>
    </row>
    <row r="21" spans="1:7" ht="15">
      <c r="A21" s="35"/>
      <c r="B21" s="1" t="s">
        <v>149</v>
      </c>
      <c r="F21" s="35"/>
      <c r="G21" s="1" t="s">
        <v>150</v>
      </c>
    </row>
    <row r="22" ht="15">
      <c r="I22" s="35"/>
    </row>
    <row r="23" spans="1:9" ht="15">
      <c r="A23" t="s">
        <v>151</v>
      </c>
      <c r="B23" s="35">
        <v>880</v>
      </c>
      <c r="F23" t="s">
        <v>151</v>
      </c>
      <c r="G23" s="35">
        <v>880</v>
      </c>
      <c r="I23" s="35"/>
    </row>
    <row r="24" spans="1:9" ht="15">
      <c r="A24" t="s">
        <v>152</v>
      </c>
      <c r="B24" s="35">
        <v>1200</v>
      </c>
      <c r="F24" t="s">
        <v>152</v>
      </c>
      <c r="G24" s="35">
        <v>3600</v>
      </c>
      <c r="I24" s="35"/>
    </row>
    <row r="25" spans="1:9" ht="15">
      <c r="A25" t="s">
        <v>153</v>
      </c>
      <c r="B25" s="35">
        <v>4008</v>
      </c>
      <c r="F25" t="s">
        <v>153</v>
      </c>
      <c r="G25" s="35">
        <v>0</v>
      </c>
      <c r="I25" s="35"/>
    </row>
    <row r="26" spans="1:9" ht="15">
      <c r="A26" t="s">
        <v>154</v>
      </c>
      <c r="B26" s="35">
        <v>0</v>
      </c>
      <c r="F26" t="s">
        <v>154</v>
      </c>
      <c r="G26" s="35">
        <v>0</v>
      </c>
      <c r="I26" s="35"/>
    </row>
    <row r="27" spans="2:9" ht="15">
      <c r="B27" s="35"/>
      <c r="G27" s="35"/>
      <c r="I27" s="35"/>
    </row>
    <row r="28" spans="1:8" ht="15">
      <c r="A28" t="s">
        <v>148</v>
      </c>
      <c r="B28" s="35">
        <v>6088</v>
      </c>
      <c r="C28" s="35"/>
      <c r="F28" t="s">
        <v>148</v>
      </c>
      <c r="G28" s="35">
        <f>SUM(G23:G27)</f>
        <v>4480</v>
      </c>
      <c r="H28" s="35"/>
    </row>
    <row r="30" ht="15">
      <c r="A30" s="1" t="s">
        <v>155</v>
      </c>
    </row>
    <row r="31" spans="1:5" ht="15">
      <c r="A31" s="66">
        <v>43952</v>
      </c>
      <c r="C31" s="35"/>
      <c r="D31" s="35"/>
      <c r="E31" s="35"/>
    </row>
    <row r="32" spans="1:6" ht="15">
      <c r="A32" s="1" t="s">
        <v>156</v>
      </c>
      <c r="C32" s="35">
        <v>36951.27</v>
      </c>
      <c r="D32" s="35"/>
      <c r="E32" s="35"/>
      <c r="F32" t="s">
        <v>157</v>
      </c>
    </row>
    <row r="33" ht="15">
      <c r="F33" t="s">
        <v>158</v>
      </c>
    </row>
    <row r="34" ht="15">
      <c r="F34" t="s">
        <v>159</v>
      </c>
    </row>
    <row r="35" spans="6:9" ht="15">
      <c r="F35" t="s">
        <v>160</v>
      </c>
      <c r="I35" t="s">
        <v>161</v>
      </c>
    </row>
    <row r="36" ht="15">
      <c r="F36" t="s">
        <v>162</v>
      </c>
    </row>
    <row r="37" spans="6:9" ht="15">
      <c r="F37" t="s">
        <v>163</v>
      </c>
      <c r="I37" t="s">
        <v>164</v>
      </c>
    </row>
    <row r="38" spans="1:3" ht="15">
      <c r="A38" s="1" t="s">
        <v>148</v>
      </c>
      <c r="C38" s="1">
        <f>SUM(C30:C37)</f>
        <v>36951.27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2020-04-09T05:44:21Z</cp:lastPrinted>
  <dcterms:created xsi:type="dcterms:W3CDTF">2013-03-12T12:50:44Z</dcterms:created>
  <dcterms:modified xsi:type="dcterms:W3CDTF">2021-04-12T05:38:28Z</dcterms:modified>
  <cp:category/>
  <cp:version/>
  <cp:contentType/>
  <cp:contentStatus/>
</cp:coreProperties>
</file>